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3"/>
  </bookViews>
  <sheets>
    <sheet name="Tabela 2012" sheetId="1" r:id="rId1"/>
    <sheet name="Tabela 2013" sheetId="2" r:id="rId2"/>
    <sheet name="Tabela 2014" sheetId="3" r:id="rId3"/>
    <sheet name="Tabela 2015" sheetId="4" r:id="rId4"/>
  </sheets>
  <definedNames/>
  <calcPr fullCalcOnLoad="1"/>
</workbook>
</file>

<file path=xl/sharedStrings.xml><?xml version="1.0" encoding="utf-8"?>
<sst xmlns="http://schemas.openxmlformats.org/spreadsheetml/2006/main" count="1122" uniqueCount="157">
  <si>
    <t>Nível</t>
  </si>
  <si>
    <t>Clas</t>
  </si>
  <si>
    <t>Pad</t>
  </si>
  <si>
    <t>Pesquisa em C&amp;T</t>
  </si>
  <si>
    <t>Desenvolvimento
Tecnológico</t>
  </si>
  <si>
    <t>Gestão, Planejamento
Infra-Estrutura em C&amp;T</t>
  </si>
  <si>
    <t>VB Atual
R$</t>
  </si>
  <si>
    <t>GTEMPCT</t>
  </si>
  <si>
    <t>GDACT
20 Pts</t>
  </si>
  <si>
    <t>%</t>
  </si>
  <si>
    <t>RT 
APERF/ESP</t>
  </si>
  <si>
    <t>RT 
MESTRADO</t>
  </si>
  <si>
    <t>RT
DOUTORADO</t>
  </si>
  <si>
    <t>GDACT
100 Pts</t>
  </si>
  <si>
    <t>TOTAL
S/APERF.</t>
  </si>
  <si>
    <t>TOTAL C/
APERF/ESP</t>
  </si>
  <si>
    <t>TOTAL C/
MESTRADO</t>
  </si>
  <si>
    <t>TOTAL C/
DOUTORADO</t>
  </si>
  <si>
    <t>R$</t>
  </si>
  <si>
    <t>SUPERIOR</t>
  </si>
  <si>
    <t>U</t>
  </si>
  <si>
    <t>III</t>
  </si>
  <si>
    <t>Pesquisador Titular III</t>
  </si>
  <si>
    <t>H</t>
  </si>
  <si>
    <t>Tecnologista Senior III</t>
  </si>
  <si>
    <t>Analista em C&amp;T Senior III</t>
  </si>
  <si>
    <t>II</t>
  </si>
  <si>
    <t>Pesquisador Titular II</t>
  </si>
  <si>
    <t>Tecnologista Senior II</t>
  </si>
  <si>
    <t>Analista em C&amp;T Senior II</t>
  </si>
  <si>
    <t>I</t>
  </si>
  <si>
    <t>Pesquisador Titular I</t>
  </si>
  <si>
    <t>Tecnologista Senior I</t>
  </si>
  <si>
    <t>Analista em C&amp;T Senior I</t>
  </si>
  <si>
    <t>V</t>
  </si>
  <si>
    <t>Pesquisador Associado III</t>
  </si>
  <si>
    <t>Tecnologista Pleno 3-III</t>
  </si>
  <si>
    <t>Analista em C&amp;T Pleno 3-III</t>
  </si>
  <si>
    <t>Pesquisador Associado II</t>
  </si>
  <si>
    <t>Tecnologista Pleno 3-II</t>
  </si>
  <si>
    <t>Analista em C&amp;T Pleno 3-II</t>
  </si>
  <si>
    <t>Pesquisador Associado I</t>
  </si>
  <si>
    <t>Tecnologista Pleno 3-I</t>
  </si>
  <si>
    <t>Analista em C&amp;T Pleno 3-I</t>
  </si>
  <si>
    <t>W</t>
  </si>
  <si>
    <t>Pesquisador Adjunto III</t>
  </si>
  <si>
    <t>J</t>
  </si>
  <si>
    <t>Tecnologista Pleno 2-III</t>
  </si>
  <si>
    <t>Analista em C&amp;T Pleno 2-III</t>
  </si>
  <si>
    <t>Pesquisador Adjunto II</t>
  </si>
  <si>
    <t>Tecnologista Pleno 2-II</t>
  </si>
  <si>
    <t>Analista em C&amp;T Pleno 2-II</t>
  </si>
  <si>
    <t>Pesquisador Adjunto I</t>
  </si>
  <si>
    <t>Tecnologista Pleno 2-I</t>
  </si>
  <si>
    <t>Analista em C&amp;T Pleno 2-I</t>
  </si>
  <si>
    <t>G</t>
  </si>
  <si>
    <t>Assistente de Pesquisa III</t>
  </si>
  <si>
    <t>K</t>
  </si>
  <si>
    <t>Tecnologista Pleno 1-III</t>
  </si>
  <si>
    <t>Analista em C&amp;T Pleno 1-III</t>
  </si>
  <si>
    <t>Assistente de Pesquisa II</t>
  </si>
  <si>
    <t>Tecnologista Pleno 1-II</t>
  </si>
  <si>
    <t>Analista em C&amp;T Pleno 1-II</t>
  </si>
  <si>
    <t>Assistente de Pesquisa I</t>
  </si>
  <si>
    <t>Tecnologista Pleno 1-I</t>
  </si>
  <si>
    <t>Analista em C&amp;T Pleno 1-I</t>
  </si>
  <si>
    <t>L</t>
  </si>
  <si>
    <t>Tecnologista Junior III</t>
  </si>
  <si>
    <t>Analista em C&amp;T Junior III</t>
  </si>
  <si>
    <t>Tecnologista Junior II</t>
  </si>
  <si>
    <t>Analista em C&amp;T Junior II</t>
  </si>
  <si>
    <t>Tecnologista Junior I</t>
  </si>
  <si>
    <t>Analista em C&amp;T Junior I</t>
  </si>
  <si>
    <t>GQ I
R$</t>
  </si>
  <si>
    <t>GQ II
R$</t>
  </si>
  <si>
    <t>GQ III
R$</t>
  </si>
  <si>
    <t>TOTAL
S/GQ</t>
  </si>
  <si>
    <t>TOTAL C/
GQ I</t>
  </si>
  <si>
    <t>TOTAL C/
GQ II</t>
  </si>
  <si>
    <t>TOTAL C/
GQ III</t>
  </si>
  <si>
    <t>INTERMEDIÁRIO</t>
  </si>
  <si>
    <t>M</t>
  </si>
  <si>
    <t>Técnico 3-III</t>
  </si>
  <si>
    <t>R</t>
  </si>
  <si>
    <t>Assistente em C&amp;T 3-III</t>
  </si>
  <si>
    <t>Técnico 3-II</t>
  </si>
  <si>
    <t>Assistente em C&amp;T 3-II</t>
  </si>
  <si>
    <t>Técnico 3-I</t>
  </si>
  <si>
    <t>Assistente em C&amp;T 3-I</t>
  </si>
  <si>
    <t>N</t>
  </si>
  <si>
    <t>VI</t>
  </si>
  <si>
    <t>Técnico 2-VI</t>
  </si>
  <si>
    <t>S</t>
  </si>
  <si>
    <t>Assistente em C&amp;T 2-VI</t>
  </si>
  <si>
    <t>Técnico 2-V</t>
  </si>
  <si>
    <t>Assistente em C&amp;T 2-V</t>
  </si>
  <si>
    <t>IV</t>
  </si>
  <si>
    <t>Técnico 2-IV</t>
  </si>
  <si>
    <t>Assistente em C&amp;T 2-IV</t>
  </si>
  <si>
    <t>Técnico 2-III</t>
  </si>
  <si>
    <t>Assistente em C&amp;T 2-III</t>
  </si>
  <si>
    <t>Técnico 2-II</t>
  </si>
  <si>
    <t>Assistente em C&amp;T 2-II</t>
  </si>
  <si>
    <t>Técnico 2-I</t>
  </si>
  <si>
    <t>Assistente em C&amp;T 2-I</t>
  </si>
  <si>
    <t>O</t>
  </si>
  <si>
    <t>Técnico 1-VI</t>
  </si>
  <si>
    <t>T</t>
  </si>
  <si>
    <t>Assistente em C&amp;T 1-VI</t>
  </si>
  <si>
    <t>Técnico 1-V</t>
  </si>
  <si>
    <t>Assistente em C&amp;T 1-V</t>
  </si>
  <si>
    <t>Técnico 1-IV</t>
  </si>
  <si>
    <t>Assistente em C&amp;T 1-IV</t>
  </si>
  <si>
    <t>Técnico 1-III</t>
  </si>
  <si>
    <t>Assistente em C&amp;T 1-III</t>
  </si>
  <si>
    <t>Técnico 1-II</t>
  </si>
  <si>
    <t>Assistente em C&amp;T 1-II</t>
  </si>
  <si>
    <t>Técnico 1-I</t>
  </si>
  <si>
    <t>Assistente em C&amp;T 1-I</t>
  </si>
  <si>
    <t>AUXILIAR</t>
  </si>
  <si>
    <t>p</t>
  </si>
  <si>
    <t>Auxiliar Técnico 2-VI</t>
  </si>
  <si>
    <t>X</t>
  </si>
  <si>
    <t>Auxiliar em C&amp;T 2-VI</t>
  </si>
  <si>
    <t>Auxiliar Técnico 2-V</t>
  </si>
  <si>
    <t>Auxiliar em C&amp;T 2-V</t>
  </si>
  <si>
    <t>Auxiliar Técnico 2-IV</t>
  </si>
  <si>
    <t>Auxiliar em C&amp;T 2-IV</t>
  </si>
  <si>
    <t>Auxiliar Técnico 2-III</t>
  </si>
  <si>
    <t>Auxiliar em C&amp;T 2-III</t>
  </si>
  <si>
    <t>Auxiliar Técnico 2-II</t>
  </si>
  <si>
    <t>Auxiliar em C&amp;T 2-II</t>
  </si>
  <si>
    <t>Auxiliar Técnico 2-I</t>
  </si>
  <si>
    <t>Auxiliar em C&amp;T 2-I</t>
  </si>
  <si>
    <t>Q</t>
  </si>
  <si>
    <t>Auxiliar Técnico 1-VI</t>
  </si>
  <si>
    <t>Y</t>
  </si>
  <si>
    <t>Auxiliar em C&amp;T 1-VI</t>
  </si>
  <si>
    <t>Auxiliar Técnico 1-V</t>
  </si>
  <si>
    <t>Auxiliar em C&amp;T 1-V</t>
  </si>
  <si>
    <t>Auxiliar Técnico 1-IV</t>
  </si>
  <si>
    <t>Auxiliar em C&amp;T 1-IV</t>
  </si>
  <si>
    <t>Auxiliar Técnico 1-III</t>
  </si>
  <si>
    <t>Auxiliar em C&amp;T 1-III</t>
  </si>
  <si>
    <t>Auxiliar Técnico 1-II</t>
  </si>
  <si>
    <t>Auxiliar em C&amp;T 1-II</t>
  </si>
  <si>
    <t>Auxiliar Técnico 1-I</t>
  </si>
  <si>
    <t>Auxiliar em C&amp;T 1-I</t>
  </si>
  <si>
    <t>Classe</t>
  </si>
  <si>
    <t>Padrão</t>
  </si>
  <si>
    <t>Vencimento
Básico
R$</t>
  </si>
  <si>
    <t>RT 
APERF/ESP
R$</t>
  </si>
  <si>
    <t>RT 
MESTRADO
R$</t>
  </si>
  <si>
    <t>RT
DOUTORADO
R$</t>
  </si>
  <si>
    <t>Reajuste Total</t>
  </si>
  <si>
    <t>ATUAL
VB 2012
R$</t>
  </si>
  <si>
    <t>ATUAL
GDACT
100 Pts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</si>
</sst>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%"/>
    <numFmt numFmtId="165" formatCode="_(* #,##0.00_);_(* \(#,##0.00\);_(* &quot;-&quot;??_);_(@_)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8"/>
      <color indexed="10"/>
      <name val="Calibri"/>
      <family val="2"/>
    </font>
    <font>
      <sz val="8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sz val="8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31" borderId="0" applyNumberFormat="0" applyBorder="0" applyAlignment="0" applyProtection="0"/>
    <xf numFmtId="0" fontId="23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9" fontId="23" fillId="0" borderId="0" applyFont="0" applyFill="0" applyBorder="0" applyAlignment="0" applyProtection="0"/>
    <xf numFmtId="0" fontId="32" fillId="21" borderId="5" applyNumberFormat="0" applyAlignment="0" applyProtection="0"/>
    <xf numFmtId="41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1" fillId="0" borderId="0" applyFill="0" applyBorder="0" applyAlignment="0" applyProtection="0"/>
    <xf numFmtId="165" fontId="23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 wrapText="1"/>
    </xf>
    <xf numFmtId="4" fontId="3" fillId="0" borderId="0" xfId="0" applyNumberFormat="1" applyFont="1" applyAlignment="1">
      <alignment horizontal="center"/>
    </xf>
    <xf numFmtId="4" fontId="2" fillId="0" borderId="10" xfId="0" applyNumberFormat="1" applyFont="1" applyBorder="1" applyAlignment="1">
      <alignment horizontal="center" vertical="center" textRotation="255"/>
    </xf>
    <xf numFmtId="4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 applyProtection="1">
      <alignment/>
      <protection/>
    </xf>
    <xf numFmtId="4" fontId="2" fillId="0" borderId="10" xfId="0" applyNumberFormat="1" applyFont="1" applyFill="1" applyBorder="1" applyAlignment="1" applyProtection="1">
      <alignment horizontal="center"/>
      <protection/>
    </xf>
    <xf numFmtId="4" fontId="3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 vertical="center" textRotation="255"/>
    </xf>
    <xf numFmtId="4" fontId="2" fillId="0" borderId="11" xfId="0" applyNumberFormat="1" applyFont="1" applyBorder="1" applyAlignment="1">
      <alignment/>
    </xf>
    <xf numFmtId="4" fontId="2" fillId="0" borderId="12" xfId="0" applyNumberFormat="1" applyFont="1" applyFill="1" applyBorder="1" applyAlignment="1" applyProtection="1">
      <alignment/>
      <protection/>
    </xf>
    <xf numFmtId="4" fontId="2" fillId="0" borderId="11" xfId="0" applyNumberFormat="1" applyFont="1" applyBorder="1" applyAlignment="1">
      <alignment horizontal="center"/>
    </xf>
    <xf numFmtId="10" fontId="2" fillId="0" borderId="0" xfId="0" applyNumberFormat="1" applyFont="1" applyAlignment="1">
      <alignment/>
    </xf>
    <xf numFmtId="10" fontId="3" fillId="0" borderId="10" xfId="0" applyNumberFormat="1" applyFont="1" applyBorder="1" applyAlignment="1">
      <alignment horizontal="center" wrapText="1"/>
    </xf>
    <xf numFmtId="10" fontId="2" fillId="0" borderId="10" xfId="0" applyNumberFormat="1" applyFont="1" applyFill="1" applyBorder="1" applyAlignment="1" applyProtection="1">
      <alignment/>
      <protection/>
    </xf>
    <xf numFmtId="10" fontId="2" fillId="0" borderId="10" xfId="0" applyNumberFormat="1" applyFont="1" applyBorder="1" applyAlignment="1">
      <alignment/>
    </xf>
    <xf numFmtId="10" fontId="2" fillId="0" borderId="10" xfId="0" applyNumberFormat="1" applyFont="1" applyFill="1" applyBorder="1" applyAlignment="1" applyProtection="1">
      <alignment horizontal="center"/>
      <protection/>
    </xf>
    <xf numFmtId="4" fontId="2" fillId="0" borderId="10" xfId="0" applyNumberFormat="1" applyFont="1" applyBorder="1" applyAlignment="1">
      <alignment horizontal="center" vertical="center" textRotation="255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/>
    </xf>
    <xf numFmtId="4" fontId="2" fillId="0" borderId="10" xfId="0" applyNumberFormat="1" applyFont="1" applyFill="1" applyBorder="1" applyAlignment="1" applyProtection="1">
      <alignment horizontal="center"/>
      <protection/>
    </xf>
    <xf numFmtId="4" fontId="2" fillId="0" borderId="11" xfId="0" applyNumberFormat="1" applyFont="1" applyBorder="1" applyAlignment="1">
      <alignment horizontal="center" vertical="center" textRotation="255"/>
    </xf>
    <xf numFmtId="4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/>
    </xf>
    <xf numFmtId="10" fontId="20" fillId="0" borderId="10" xfId="50" applyNumberFormat="1" applyFont="1" applyBorder="1" applyAlignment="1">
      <alignment horizontal="center" wrapText="1"/>
    </xf>
    <xf numFmtId="10" fontId="20" fillId="0" borderId="10" xfId="50" applyNumberFormat="1" applyFont="1" applyFill="1" applyBorder="1" applyAlignment="1" applyProtection="1">
      <alignment/>
      <protection/>
    </xf>
    <xf numFmtId="10" fontId="20" fillId="0" borderId="10" xfId="50" applyNumberFormat="1" applyFont="1" applyBorder="1" applyAlignment="1">
      <alignment/>
    </xf>
    <xf numFmtId="10" fontId="20" fillId="0" borderId="0" xfId="50" applyNumberFormat="1" applyFont="1" applyAlignment="1">
      <alignment/>
    </xf>
    <xf numFmtId="0" fontId="40" fillId="0" borderId="13" xfId="48" applyFont="1" applyBorder="1" applyAlignment="1">
      <alignment horizontal="center"/>
      <protection/>
    </xf>
    <xf numFmtId="0" fontId="40" fillId="0" borderId="13" xfId="48" applyFont="1" applyBorder="1" applyAlignment="1">
      <alignment horizontal="center" wrapText="1"/>
      <protection/>
    </xf>
    <xf numFmtId="0" fontId="41" fillId="0" borderId="13" xfId="48" applyFont="1" applyBorder="1" applyAlignment="1">
      <alignment horizontal="center" wrapText="1"/>
      <protection/>
    </xf>
    <xf numFmtId="0" fontId="40" fillId="0" borderId="14" xfId="48" applyFont="1" applyBorder="1" applyAlignment="1">
      <alignment horizontal="center" wrapText="1"/>
      <protection/>
    </xf>
    <xf numFmtId="0" fontId="40" fillId="0" borderId="15" xfId="48" applyFont="1" applyBorder="1" applyAlignment="1">
      <alignment horizontal="center" wrapText="1"/>
      <protection/>
    </xf>
    <xf numFmtId="0" fontId="40" fillId="0" borderId="16" xfId="48" applyFont="1" applyBorder="1" applyAlignment="1">
      <alignment horizontal="center" wrapText="1"/>
      <protection/>
    </xf>
    <xf numFmtId="0" fontId="40" fillId="0" borderId="0" xfId="48" applyFont="1" applyAlignment="1">
      <alignment horizontal="center"/>
      <protection/>
    </xf>
    <xf numFmtId="0" fontId="23" fillId="0" borderId="17" xfId="48" applyBorder="1">
      <alignment/>
      <protection/>
    </xf>
    <xf numFmtId="0" fontId="40" fillId="0" borderId="17" xfId="48" applyFont="1" applyBorder="1" applyAlignment="1">
      <alignment horizontal="center"/>
      <protection/>
    </xf>
    <xf numFmtId="0" fontId="40" fillId="0" borderId="17" xfId="48" applyFont="1" applyBorder="1" applyAlignment="1">
      <alignment horizontal="center" wrapText="1"/>
      <protection/>
    </xf>
    <xf numFmtId="0" fontId="41" fillId="0" borderId="17" xfId="48" applyFont="1" applyBorder="1" applyAlignment="1">
      <alignment horizontal="center" wrapText="1"/>
      <protection/>
    </xf>
    <xf numFmtId="9" fontId="40" fillId="0" borderId="16" xfId="51" applyFont="1" applyBorder="1" applyAlignment="1">
      <alignment horizontal="center" wrapText="1"/>
    </xf>
    <xf numFmtId="0" fontId="42" fillId="0" borderId="16" xfId="48" applyFont="1" applyBorder="1" applyAlignment="1">
      <alignment horizontal="center" vertical="center" textRotation="255"/>
      <protection/>
    </xf>
    <xf numFmtId="0" fontId="42" fillId="0" borderId="16" xfId="48" applyFont="1" applyBorder="1" applyAlignment="1">
      <alignment horizontal="center" vertical="center"/>
      <protection/>
    </xf>
    <xf numFmtId="0" fontId="42" fillId="0" borderId="16" xfId="48" applyFont="1" applyBorder="1" applyAlignment="1">
      <alignment horizontal="center"/>
      <protection/>
    </xf>
    <xf numFmtId="0" fontId="42" fillId="0" borderId="16" xfId="48" applyFont="1" applyBorder="1">
      <alignment/>
      <protection/>
    </xf>
    <xf numFmtId="165" fontId="42" fillId="0" borderId="16" xfId="63" applyFont="1" applyBorder="1" applyAlignment="1">
      <alignment/>
    </xf>
    <xf numFmtId="165" fontId="43" fillId="0" borderId="16" xfId="63" applyFont="1" applyBorder="1" applyAlignment="1">
      <alignment/>
    </xf>
    <xf numFmtId="9" fontId="43" fillId="0" borderId="16" xfId="51" applyFont="1" applyBorder="1" applyAlignment="1">
      <alignment/>
    </xf>
    <xf numFmtId="9" fontId="42" fillId="0" borderId="16" xfId="51" applyFont="1" applyBorder="1" applyAlignment="1">
      <alignment/>
    </xf>
    <xf numFmtId="165" fontId="43" fillId="0" borderId="16" xfId="48" applyNumberFormat="1" applyFont="1" applyBorder="1">
      <alignment/>
      <protection/>
    </xf>
    <xf numFmtId="10" fontId="42" fillId="0" borderId="0" xfId="51" applyNumberFormat="1" applyFont="1" applyAlignment="1">
      <alignment/>
    </xf>
    <xf numFmtId="10" fontId="42" fillId="0" borderId="0" xfId="48" applyNumberFormat="1" applyFont="1">
      <alignment/>
      <protection/>
    </xf>
    <xf numFmtId="0" fontId="42" fillId="0" borderId="0" xfId="48" applyFont="1">
      <alignment/>
      <protection/>
    </xf>
    <xf numFmtId="0" fontId="42" fillId="0" borderId="16" xfId="48" applyFont="1" applyBorder="1" applyAlignment="1">
      <alignment horizontal="center"/>
      <protection/>
    </xf>
    <xf numFmtId="0" fontId="42" fillId="0" borderId="14" xfId="48" applyFont="1" applyBorder="1" applyAlignment="1">
      <alignment horizontal="center" vertical="center" textRotation="255"/>
      <protection/>
    </xf>
    <xf numFmtId="0" fontId="42" fillId="0" borderId="18" xfId="48" applyFont="1" applyBorder="1" applyAlignment="1">
      <alignment horizontal="center" vertical="center" textRotation="255"/>
      <protection/>
    </xf>
    <xf numFmtId="0" fontId="42" fillId="0" borderId="15" xfId="48" applyFont="1" applyBorder="1" applyAlignment="1">
      <alignment horizontal="center" vertical="center" textRotation="255"/>
      <protection/>
    </xf>
    <xf numFmtId="0" fontId="42" fillId="0" borderId="13" xfId="48" applyFont="1" applyBorder="1" applyAlignment="1">
      <alignment horizontal="center" vertical="center" textRotation="255"/>
      <protection/>
    </xf>
    <xf numFmtId="0" fontId="42" fillId="0" borderId="13" xfId="48" applyFont="1" applyBorder="1" applyAlignment="1">
      <alignment horizontal="center"/>
      <protection/>
    </xf>
    <xf numFmtId="0" fontId="42" fillId="0" borderId="19" xfId="48" applyFont="1" applyBorder="1" applyAlignment="1">
      <alignment horizontal="center" vertical="center" textRotation="255"/>
      <protection/>
    </xf>
    <xf numFmtId="0" fontId="42" fillId="0" borderId="19" xfId="48" applyFont="1" applyBorder="1" applyAlignment="1">
      <alignment horizontal="center"/>
      <protection/>
    </xf>
    <xf numFmtId="0" fontId="42" fillId="0" borderId="17" xfId="48" applyFont="1" applyBorder="1" applyAlignment="1">
      <alignment horizontal="center" vertical="center" textRotation="255"/>
      <protection/>
    </xf>
    <xf numFmtId="0" fontId="42" fillId="0" borderId="17" xfId="48" applyFont="1" applyBorder="1" applyAlignment="1">
      <alignment horizontal="center"/>
      <protection/>
    </xf>
    <xf numFmtId="0" fontId="42" fillId="0" borderId="14" xfId="48" applyFont="1" applyBorder="1" applyAlignment="1">
      <alignment horizontal="center"/>
      <protection/>
    </xf>
    <xf numFmtId="0" fontId="42" fillId="0" borderId="18" xfId="48" applyFont="1" applyBorder="1" applyAlignment="1">
      <alignment horizontal="center"/>
      <protection/>
    </xf>
    <xf numFmtId="0" fontId="42" fillId="0" borderId="15" xfId="48" applyFont="1" applyBorder="1" applyAlignment="1">
      <alignment horizontal="center"/>
      <protection/>
    </xf>
    <xf numFmtId="0" fontId="40" fillId="0" borderId="13" xfId="48" applyFont="1" applyBorder="1" applyAlignment="1">
      <alignment horizontal="center" wrapText="1"/>
      <protection/>
    </xf>
    <xf numFmtId="165" fontId="42" fillId="0" borderId="13" xfId="63" applyFont="1" applyBorder="1" applyAlignment="1">
      <alignment horizontal="center"/>
    </xf>
    <xf numFmtId="165" fontId="42" fillId="0" borderId="13" xfId="63" applyFont="1" applyBorder="1" applyAlignment="1">
      <alignment horizontal="center"/>
    </xf>
    <xf numFmtId="165" fontId="42" fillId="0" borderId="19" xfId="63" applyFont="1" applyBorder="1" applyAlignment="1">
      <alignment horizontal="center"/>
    </xf>
    <xf numFmtId="165" fontId="42" fillId="0" borderId="19" xfId="63" applyFont="1" applyBorder="1" applyAlignment="1">
      <alignment horizontal="center"/>
    </xf>
    <xf numFmtId="165" fontId="42" fillId="0" borderId="17" xfId="63" applyFont="1" applyBorder="1" applyAlignment="1">
      <alignment horizontal="center"/>
    </xf>
    <xf numFmtId="165" fontId="42" fillId="0" borderId="17" xfId="63" applyFont="1" applyBorder="1" applyAlignment="1">
      <alignment horizontal="center"/>
    </xf>
    <xf numFmtId="0" fontId="42" fillId="0" borderId="0" xfId="48" applyFont="1" applyAlignment="1">
      <alignment horizontal="center"/>
      <protection/>
    </xf>
    <xf numFmtId="9" fontId="42" fillId="0" borderId="0" xfId="51" applyFont="1" applyAlignment="1">
      <alignment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Porcentagem 2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  <cellStyle name="Vírgula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0"/>
  <sheetViews>
    <sheetView zoomScalePageLayoutView="0" workbookViewId="0" topLeftCell="A1">
      <selection activeCell="AC42" sqref="AC42"/>
    </sheetView>
  </sheetViews>
  <sheetFormatPr defaultColWidth="9.140625" defaultRowHeight="15"/>
  <cols>
    <col min="1" max="1" width="4.421875" style="56" bestFit="1" customWidth="1"/>
    <col min="2" max="2" width="3.57421875" style="56" bestFit="1" customWidth="1"/>
    <col min="3" max="3" width="3.421875" style="77" bestFit="1" customWidth="1"/>
    <col min="4" max="4" width="18.421875" style="56" bestFit="1" customWidth="1"/>
    <col min="5" max="5" width="3.57421875" style="56" bestFit="1" customWidth="1"/>
    <col min="6" max="6" width="3.421875" style="77" bestFit="1" customWidth="1"/>
    <col min="7" max="7" width="16.7109375" style="56" bestFit="1" customWidth="1"/>
    <col min="8" max="8" width="3.57421875" style="56" bestFit="1" customWidth="1"/>
    <col min="9" max="9" width="3.421875" style="77" bestFit="1" customWidth="1"/>
    <col min="10" max="10" width="19.28125" style="56" customWidth="1"/>
    <col min="11" max="12" width="7.8515625" style="56" hidden="1" customWidth="1"/>
    <col min="13" max="13" width="6.57421875" style="56" hidden="1" customWidth="1"/>
    <col min="14" max="14" width="7.8515625" style="56" customWidth="1"/>
    <col min="15" max="15" width="0.85546875" style="56" hidden="1" customWidth="1"/>
    <col min="16" max="16" width="7.8515625" style="56" bestFit="1" customWidth="1"/>
    <col min="17" max="17" width="3.8515625" style="78" bestFit="1" customWidth="1"/>
    <col min="18" max="18" width="7.8515625" style="56" bestFit="1" customWidth="1"/>
    <col min="19" max="19" width="3.8515625" style="56" bestFit="1" customWidth="1"/>
    <col min="20" max="20" width="7.8515625" style="56" bestFit="1" customWidth="1"/>
    <col min="21" max="21" width="3.8515625" style="56" customWidth="1"/>
    <col min="22" max="22" width="9.140625" style="56" hidden="1" customWidth="1"/>
    <col min="23" max="24" width="7.8515625" style="56" bestFit="1" customWidth="1"/>
    <col min="25" max="25" width="8.140625" style="56" bestFit="1" customWidth="1"/>
    <col min="26" max="26" width="8.7109375" style="56" bestFit="1" customWidth="1"/>
    <col min="27" max="27" width="9.57421875" style="56" bestFit="1" customWidth="1"/>
    <col min="28" max="16384" width="9.140625" style="56" customWidth="1"/>
  </cols>
  <sheetData>
    <row r="1" spans="1:27" s="39" customFormat="1" ht="22.5">
      <c r="A1" s="33" t="s">
        <v>0</v>
      </c>
      <c r="B1" s="33" t="s">
        <v>1</v>
      </c>
      <c r="C1" s="33" t="s">
        <v>2</v>
      </c>
      <c r="D1" s="33" t="s">
        <v>3</v>
      </c>
      <c r="E1" s="33" t="s">
        <v>1</v>
      </c>
      <c r="F1" s="33" t="s">
        <v>2</v>
      </c>
      <c r="G1" s="34" t="s">
        <v>4</v>
      </c>
      <c r="H1" s="33" t="s">
        <v>1</v>
      </c>
      <c r="I1" s="33" t="s">
        <v>2</v>
      </c>
      <c r="J1" s="34" t="s">
        <v>5</v>
      </c>
      <c r="K1" s="34" t="s">
        <v>6</v>
      </c>
      <c r="L1" s="33" t="s">
        <v>7</v>
      </c>
      <c r="M1" s="34" t="s">
        <v>8</v>
      </c>
      <c r="N1" s="35" t="s">
        <v>155</v>
      </c>
      <c r="O1" s="35" t="s">
        <v>9</v>
      </c>
      <c r="P1" s="36" t="s">
        <v>10</v>
      </c>
      <c r="Q1" s="37"/>
      <c r="R1" s="36" t="s">
        <v>11</v>
      </c>
      <c r="S1" s="37"/>
      <c r="T1" s="36" t="s">
        <v>12</v>
      </c>
      <c r="U1" s="37"/>
      <c r="V1" s="38" t="s">
        <v>13</v>
      </c>
      <c r="W1" s="35" t="s">
        <v>156</v>
      </c>
      <c r="X1" s="34" t="s">
        <v>14</v>
      </c>
      <c r="Y1" s="34" t="s">
        <v>15</v>
      </c>
      <c r="Z1" s="34" t="s">
        <v>16</v>
      </c>
      <c r="AA1" s="34" t="s">
        <v>17</v>
      </c>
    </row>
    <row r="2" spans="1:27" s="39" customFormat="1" ht="12.75" customHeight="1">
      <c r="A2" s="40"/>
      <c r="B2" s="41"/>
      <c r="C2" s="41"/>
      <c r="D2" s="41"/>
      <c r="E2" s="41"/>
      <c r="F2" s="41"/>
      <c r="G2" s="42"/>
      <c r="H2" s="41"/>
      <c r="I2" s="41"/>
      <c r="J2" s="42"/>
      <c r="K2" s="42"/>
      <c r="L2" s="41"/>
      <c r="M2" s="42"/>
      <c r="N2" s="43"/>
      <c r="O2" s="43"/>
      <c r="P2" s="38" t="s">
        <v>18</v>
      </c>
      <c r="Q2" s="44" t="s">
        <v>9</v>
      </c>
      <c r="R2" s="38" t="s">
        <v>18</v>
      </c>
      <c r="S2" s="44" t="s">
        <v>9</v>
      </c>
      <c r="T2" s="38" t="s">
        <v>18</v>
      </c>
      <c r="U2" s="44" t="s">
        <v>9</v>
      </c>
      <c r="V2" s="38"/>
      <c r="W2" s="43"/>
      <c r="X2" s="42"/>
      <c r="Y2" s="42"/>
      <c r="Z2" s="42"/>
      <c r="AA2" s="42"/>
    </row>
    <row r="3" spans="1:29" ht="11.25">
      <c r="A3" s="45" t="s">
        <v>19</v>
      </c>
      <c r="B3" s="46" t="s">
        <v>20</v>
      </c>
      <c r="C3" s="47" t="s">
        <v>21</v>
      </c>
      <c r="D3" s="48" t="s">
        <v>22</v>
      </c>
      <c r="E3" s="46" t="s">
        <v>23</v>
      </c>
      <c r="F3" s="47" t="s">
        <v>21</v>
      </c>
      <c r="G3" s="48" t="s">
        <v>24</v>
      </c>
      <c r="H3" s="46" t="s">
        <v>23</v>
      </c>
      <c r="I3" s="47" t="s">
        <v>21</v>
      </c>
      <c r="J3" s="48" t="s">
        <v>25</v>
      </c>
      <c r="K3" s="49">
        <f>4411.76</f>
        <v>4411.76</v>
      </c>
      <c r="L3" s="49">
        <v>1147.06</v>
      </c>
      <c r="M3" s="49">
        <f>V3*0.2</f>
        <v>555.8000000000001</v>
      </c>
      <c r="N3" s="50">
        <v>6114.87</v>
      </c>
      <c r="O3" s="51">
        <f aca="true" t="shared" si="0" ref="O3:O17">(N3-K3)/K3</f>
        <v>0.3860386784412569</v>
      </c>
      <c r="P3" s="49">
        <v>1501</v>
      </c>
      <c r="Q3" s="52">
        <f>P3/N3</f>
        <v>0.2454671971767184</v>
      </c>
      <c r="R3" s="49">
        <v>2918</v>
      </c>
      <c r="S3" s="52">
        <f>R3/N3</f>
        <v>0.4771973893148996</v>
      </c>
      <c r="T3" s="49">
        <v>5838</v>
      </c>
      <c r="U3" s="52">
        <f>T3/N3</f>
        <v>0.9547218501783358</v>
      </c>
      <c r="V3" s="49">
        <v>2779</v>
      </c>
      <c r="W3" s="53">
        <v>2223</v>
      </c>
      <c r="X3" s="49">
        <f>N3+W3</f>
        <v>8337.869999999999</v>
      </c>
      <c r="Y3" s="49">
        <f>N3+P3+W3</f>
        <v>9838.869999999999</v>
      </c>
      <c r="Z3" s="49">
        <f>N3+R3+W3</f>
        <v>11255.869999999999</v>
      </c>
      <c r="AA3" s="49">
        <f>N3+T3+W3</f>
        <v>14175.869999999999</v>
      </c>
      <c r="AB3" s="54"/>
      <c r="AC3" s="55"/>
    </row>
    <row r="4" spans="1:29" ht="11.25">
      <c r="A4" s="45"/>
      <c r="B4" s="46"/>
      <c r="C4" s="47" t="s">
        <v>26</v>
      </c>
      <c r="D4" s="48" t="s">
        <v>27</v>
      </c>
      <c r="E4" s="46"/>
      <c r="F4" s="47" t="s">
        <v>26</v>
      </c>
      <c r="G4" s="48" t="s">
        <v>28</v>
      </c>
      <c r="H4" s="46"/>
      <c r="I4" s="47" t="s">
        <v>26</v>
      </c>
      <c r="J4" s="48" t="s">
        <v>29</v>
      </c>
      <c r="K4" s="49">
        <v>4247.94</v>
      </c>
      <c r="L4" s="49">
        <v>1104.46</v>
      </c>
      <c r="M4" s="49">
        <f aca="true" t="shared" si="1" ref="M4:M17">V4*0.2</f>
        <v>542.4</v>
      </c>
      <c r="N4" s="50">
        <v>5895.05</v>
      </c>
      <c r="O4" s="51">
        <f t="shared" si="0"/>
        <v>0.3877432355447583</v>
      </c>
      <c r="P4" s="49">
        <v>1444</v>
      </c>
      <c r="Q4" s="52">
        <f aca="true" t="shared" si="2" ref="Q4:Q17">P4/N4</f>
        <v>0.2449512726779247</v>
      </c>
      <c r="R4" s="49">
        <v>2811</v>
      </c>
      <c r="S4" s="52">
        <f aca="true" t="shared" si="3" ref="S4:S17">R4/N4</f>
        <v>0.476840739264298</v>
      </c>
      <c r="T4" s="49">
        <v>5620</v>
      </c>
      <c r="U4" s="52">
        <f aca="true" t="shared" si="4" ref="U4:U17">T4/N4</f>
        <v>0.9533422108379064</v>
      </c>
      <c r="V4" s="49">
        <v>2712</v>
      </c>
      <c r="W4" s="53">
        <v>2170</v>
      </c>
      <c r="X4" s="49">
        <f aca="true" t="shared" si="5" ref="X4:X17">N4+W4</f>
        <v>8065.05</v>
      </c>
      <c r="Y4" s="49">
        <f aca="true" t="shared" si="6" ref="Y4:Y17">N4+P4+W4</f>
        <v>9509.05</v>
      </c>
      <c r="Z4" s="49">
        <f aca="true" t="shared" si="7" ref="Z4:Z17">N4+R4+W4</f>
        <v>10876.05</v>
      </c>
      <c r="AA4" s="49">
        <f aca="true" t="shared" si="8" ref="AA4:AA17">N4+T4+W4</f>
        <v>13685.05</v>
      </c>
      <c r="AB4" s="54"/>
      <c r="AC4" s="55"/>
    </row>
    <row r="5" spans="1:29" ht="11.25">
      <c r="A5" s="45"/>
      <c r="B5" s="46"/>
      <c r="C5" s="47" t="s">
        <v>30</v>
      </c>
      <c r="D5" s="48" t="s">
        <v>31</v>
      </c>
      <c r="E5" s="46"/>
      <c r="F5" s="47" t="s">
        <v>30</v>
      </c>
      <c r="G5" s="48" t="s">
        <v>32</v>
      </c>
      <c r="H5" s="46"/>
      <c r="I5" s="47" t="s">
        <v>30</v>
      </c>
      <c r="J5" s="48" t="s">
        <v>33</v>
      </c>
      <c r="K5" s="49">
        <v>4090.76</v>
      </c>
      <c r="L5" s="49">
        <v>1063.6</v>
      </c>
      <c r="M5" s="49">
        <f t="shared" si="1"/>
        <v>529.2</v>
      </c>
      <c r="N5" s="50">
        <v>5683.81</v>
      </c>
      <c r="O5" s="51">
        <f t="shared" si="0"/>
        <v>0.3894264146515562</v>
      </c>
      <c r="P5" s="49">
        <v>1391</v>
      </c>
      <c r="Q5" s="52">
        <f t="shared" si="2"/>
        <v>0.24473020737850137</v>
      </c>
      <c r="R5" s="49">
        <v>2705</v>
      </c>
      <c r="S5" s="52">
        <f t="shared" si="3"/>
        <v>0.47591316388126975</v>
      </c>
      <c r="T5" s="49">
        <v>5414</v>
      </c>
      <c r="U5" s="52">
        <f t="shared" si="4"/>
        <v>0.9525300810547853</v>
      </c>
      <c r="V5" s="49">
        <v>2646</v>
      </c>
      <c r="W5" s="53">
        <v>2117</v>
      </c>
      <c r="X5" s="49">
        <f t="shared" si="5"/>
        <v>7800.81</v>
      </c>
      <c r="Y5" s="49">
        <f t="shared" si="6"/>
        <v>9191.810000000001</v>
      </c>
      <c r="Z5" s="49">
        <f t="shared" si="7"/>
        <v>10505.810000000001</v>
      </c>
      <c r="AA5" s="49">
        <f t="shared" si="8"/>
        <v>13214.810000000001</v>
      </c>
      <c r="AB5" s="54"/>
      <c r="AC5" s="55"/>
    </row>
    <row r="6" spans="1:29" ht="11.25">
      <c r="A6" s="45"/>
      <c r="B6" s="46" t="s">
        <v>34</v>
      </c>
      <c r="C6" s="47" t="s">
        <v>21</v>
      </c>
      <c r="D6" s="48" t="s">
        <v>35</v>
      </c>
      <c r="E6" s="46" t="s">
        <v>30</v>
      </c>
      <c r="F6" s="47" t="s">
        <v>21</v>
      </c>
      <c r="G6" s="48" t="s">
        <v>36</v>
      </c>
      <c r="H6" s="46" t="s">
        <v>30</v>
      </c>
      <c r="I6" s="47" t="s">
        <v>21</v>
      </c>
      <c r="J6" s="48" t="s">
        <v>37</v>
      </c>
      <c r="K6" s="49">
        <v>3868.24</v>
      </c>
      <c r="L6" s="49">
        <v>1005.74</v>
      </c>
      <c r="M6" s="49">
        <f t="shared" si="1"/>
        <v>509.8</v>
      </c>
      <c r="N6" s="50">
        <v>5384.03</v>
      </c>
      <c r="O6" s="51">
        <f t="shared" si="0"/>
        <v>0.3918552106384299</v>
      </c>
      <c r="P6" s="49">
        <v>1317</v>
      </c>
      <c r="Q6" s="52">
        <f t="shared" si="2"/>
        <v>0.24461230713796173</v>
      </c>
      <c r="R6" s="49">
        <v>2559</v>
      </c>
      <c r="S6" s="52">
        <f t="shared" si="3"/>
        <v>0.4752945284480213</v>
      </c>
      <c r="T6" s="49">
        <v>5119</v>
      </c>
      <c r="U6" s="52">
        <f t="shared" si="4"/>
        <v>0.950774791373748</v>
      </c>
      <c r="V6" s="49">
        <v>2549</v>
      </c>
      <c r="W6" s="53">
        <v>2039</v>
      </c>
      <c r="X6" s="49">
        <f t="shared" si="5"/>
        <v>7423.03</v>
      </c>
      <c r="Y6" s="49">
        <f t="shared" si="6"/>
        <v>8740.029999999999</v>
      </c>
      <c r="Z6" s="49">
        <f t="shared" si="7"/>
        <v>9982.029999999999</v>
      </c>
      <c r="AA6" s="49">
        <f t="shared" si="8"/>
        <v>12542.029999999999</v>
      </c>
      <c r="AB6" s="54"/>
      <c r="AC6" s="55"/>
    </row>
    <row r="7" spans="1:29" ht="11.25">
      <c r="A7" s="45"/>
      <c r="B7" s="46"/>
      <c r="C7" s="47" t="s">
        <v>26</v>
      </c>
      <c r="D7" s="48" t="s">
        <v>38</v>
      </c>
      <c r="E7" s="46"/>
      <c r="F7" s="47" t="s">
        <v>26</v>
      </c>
      <c r="G7" s="48" t="s">
        <v>39</v>
      </c>
      <c r="H7" s="46"/>
      <c r="I7" s="47" t="s">
        <v>26</v>
      </c>
      <c r="J7" s="48" t="s">
        <v>40</v>
      </c>
      <c r="K7" s="49">
        <v>3724.92</v>
      </c>
      <c r="L7" s="49">
        <v>968.48</v>
      </c>
      <c r="M7" s="49">
        <f t="shared" si="1"/>
        <v>497.40000000000003</v>
      </c>
      <c r="N7" s="50">
        <v>5191.05</v>
      </c>
      <c r="O7" s="51">
        <f t="shared" si="0"/>
        <v>0.39360039947166653</v>
      </c>
      <c r="P7" s="49">
        <v>1265</v>
      </c>
      <c r="Q7" s="52">
        <f t="shared" si="2"/>
        <v>0.24368865643752227</v>
      </c>
      <c r="R7" s="49">
        <v>2464</v>
      </c>
      <c r="S7" s="52">
        <f t="shared" si="3"/>
        <v>0.4746631221043912</v>
      </c>
      <c r="T7" s="49">
        <v>4927</v>
      </c>
      <c r="U7" s="52">
        <f t="shared" si="4"/>
        <v>0.9491336049546816</v>
      </c>
      <c r="V7" s="49">
        <v>2487</v>
      </c>
      <c r="W7" s="53">
        <v>1990</v>
      </c>
      <c r="X7" s="49">
        <f t="shared" si="5"/>
        <v>7181.05</v>
      </c>
      <c r="Y7" s="49">
        <f t="shared" si="6"/>
        <v>8446.05</v>
      </c>
      <c r="Z7" s="49">
        <f t="shared" si="7"/>
        <v>9645.05</v>
      </c>
      <c r="AA7" s="49">
        <f t="shared" si="8"/>
        <v>12108.05</v>
      </c>
      <c r="AB7" s="54"/>
      <c r="AC7" s="55"/>
    </row>
    <row r="8" spans="1:29" ht="11.25">
      <c r="A8" s="45"/>
      <c r="B8" s="46"/>
      <c r="C8" s="47" t="s">
        <v>30</v>
      </c>
      <c r="D8" s="48" t="s">
        <v>41</v>
      </c>
      <c r="E8" s="46"/>
      <c r="F8" s="47" t="s">
        <v>30</v>
      </c>
      <c r="G8" s="48" t="s">
        <v>42</v>
      </c>
      <c r="H8" s="46"/>
      <c r="I8" s="47" t="s">
        <v>30</v>
      </c>
      <c r="J8" s="48" t="s">
        <v>43</v>
      </c>
      <c r="K8" s="49">
        <v>3586.32</v>
      </c>
      <c r="L8" s="49">
        <v>932.44</v>
      </c>
      <c r="M8" s="49">
        <f t="shared" si="1"/>
        <v>485.40000000000003</v>
      </c>
      <c r="N8" s="50">
        <v>5004.41</v>
      </c>
      <c r="O8" s="51">
        <f t="shared" si="0"/>
        <v>0.39541647148051473</v>
      </c>
      <c r="P8" s="49">
        <v>1219</v>
      </c>
      <c r="Q8" s="52">
        <f t="shared" si="2"/>
        <v>0.24358515789074037</v>
      </c>
      <c r="R8" s="49">
        <v>2372</v>
      </c>
      <c r="S8" s="52">
        <f t="shared" si="3"/>
        <v>0.4739819479219329</v>
      </c>
      <c r="T8" s="49">
        <v>4745</v>
      </c>
      <c r="U8" s="52">
        <f t="shared" si="4"/>
        <v>0.9481637195993134</v>
      </c>
      <c r="V8" s="49">
        <v>2427</v>
      </c>
      <c r="W8" s="53">
        <v>1942</v>
      </c>
      <c r="X8" s="49">
        <f t="shared" si="5"/>
        <v>6946.41</v>
      </c>
      <c r="Y8" s="49">
        <f t="shared" si="6"/>
        <v>8165.41</v>
      </c>
      <c r="Z8" s="49">
        <f t="shared" si="7"/>
        <v>9318.41</v>
      </c>
      <c r="AA8" s="49">
        <f t="shared" si="8"/>
        <v>11691.41</v>
      </c>
      <c r="AB8" s="54"/>
      <c r="AC8" s="55"/>
    </row>
    <row r="9" spans="1:29" ht="11.25">
      <c r="A9" s="45"/>
      <c r="B9" s="46" t="s">
        <v>44</v>
      </c>
      <c r="C9" s="47" t="s">
        <v>21</v>
      </c>
      <c r="D9" s="48" t="s">
        <v>45</v>
      </c>
      <c r="E9" s="46" t="s">
        <v>46</v>
      </c>
      <c r="F9" s="47" t="s">
        <v>21</v>
      </c>
      <c r="G9" s="48" t="s">
        <v>47</v>
      </c>
      <c r="H9" s="46" t="s">
        <v>46</v>
      </c>
      <c r="I9" s="47" t="s">
        <v>21</v>
      </c>
      <c r="J9" s="48" t="s">
        <v>48</v>
      </c>
      <c r="K9" s="49">
        <v>3391.47</v>
      </c>
      <c r="L9" s="49">
        <v>881.78</v>
      </c>
      <c r="M9" s="49">
        <f t="shared" si="1"/>
        <v>467.8</v>
      </c>
      <c r="N9" s="50">
        <v>4741.3</v>
      </c>
      <c r="O9" s="51">
        <f t="shared" si="0"/>
        <v>0.39800735374336216</v>
      </c>
      <c r="P9" s="49">
        <v>1153</v>
      </c>
      <c r="Q9" s="52">
        <f t="shared" si="2"/>
        <v>0.2431822495939932</v>
      </c>
      <c r="R9" s="49">
        <v>2243</v>
      </c>
      <c r="S9" s="52">
        <f t="shared" si="3"/>
        <v>0.4730770041971611</v>
      </c>
      <c r="T9" s="49">
        <v>4486</v>
      </c>
      <c r="U9" s="52">
        <f t="shared" si="4"/>
        <v>0.9461540083943222</v>
      </c>
      <c r="V9" s="49">
        <v>2339</v>
      </c>
      <c r="W9" s="53">
        <v>1871</v>
      </c>
      <c r="X9" s="49">
        <f t="shared" si="5"/>
        <v>6612.3</v>
      </c>
      <c r="Y9" s="49">
        <f t="shared" si="6"/>
        <v>7765.3</v>
      </c>
      <c r="Z9" s="49">
        <f t="shared" si="7"/>
        <v>8855.3</v>
      </c>
      <c r="AA9" s="49">
        <f t="shared" si="8"/>
        <v>11098.3</v>
      </c>
      <c r="AB9" s="54"/>
      <c r="AC9" s="55"/>
    </row>
    <row r="10" spans="1:29" ht="11.25">
      <c r="A10" s="45"/>
      <c r="B10" s="46"/>
      <c r="C10" s="47" t="s">
        <v>26</v>
      </c>
      <c r="D10" s="48" t="s">
        <v>49</v>
      </c>
      <c r="E10" s="46"/>
      <c r="F10" s="47" t="s">
        <v>26</v>
      </c>
      <c r="G10" s="48" t="s">
        <v>50</v>
      </c>
      <c r="H10" s="46"/>
      <c r="I10" s="47" t="s">
        <v>26</v>
      </c>
      <c r="J10" s="48" t="s">
        <v>51</v>
      </c>
      <c r="K10" s="49">
        <v>3266.17</v>
      </c>
      <c r="L10" s="49">
        <v>849.2</v>
      </c>
      <c r="M10" s="49">
        <f t="shared" si="1"/>
        <v>456.40000000000003</v>
      </c>
      <c r="N10" s="50">
        <v>4575.02</v>
      </c>
      <c r="O10" s="51">
        <f t="shared" si="0"/>
        <v>0.40072929455600914</v>
      </c>
      <c r="P10" s="49">
        <v>1111</v>
      </c>
      <c r="Q10" s="52">
        <f t="shared" si="2"/>
        <v>0.24284046845696847</v>
      </c>
      <c r="R10" s="49">
        <v>2161</v>
      </c>
      <c r="S10" s="52">
        <f t="shared" si="3"/>
        <v>0.4723476618681448</v>
      </c>
      <c r="T10" s="49">
        <v>4321</v>
      </c>
      <c r="U10" s="52">
        <f t="shared" si="4"/>
        <v>0.9444767454568503</v>
      </c>
      <c r="V10" s="49">
        <v>2282</v>
      </c>
      <c r="W10" s="53">
        <v>1826</v>
      </c>
      <c r="X10" s="49">
        <f t="shared" si="5"/>
        <v>6401.02</v>
      </c>
      <c r="Y10" s="49">
        <f t="shared" si="6"/>
        <v>7512.02</v>
      </c>
      <c r="Z10" s="49">
        <f t="shared" si="7"/>
        <v>8562.02</v>
      </c>
      <c r="AA10" s="49">
        <f t="shared" si="8"/>
        <v>10722.02</v>
      </c>
      <c r="AB10" s="54"/>
      <c r="AC10" s="55"/>
    </row>
    <row r="11" spans="1:29" ht="11.25">
      <c r="A11" s="45"/>
      <c r="B11" s="46"/>
      <c r="C11" s="47" t="s">
        <v>30</v>
      </c>
      <c r="D11" s="48" t="s">
        <v>52</v>
      </c>
      <c r="E11" s="46"/>
      <c r="F11" s="47" t="s">
        <v>30</v>
      </c>
      <c r="G11" s="48" t="s">
        <v>53</v>
      </c>
      <c r="H11" s="46"/>
      <c r="I11" s="47" t="s">
        <v>30</v>
      </c>
      <c r="J11" s="48" t="s">
        <v>54</v>
      </c>
      <c r="K11" s="49">
        <v>3144.98</v>
      </c>
      <c r="L11" s="49">
        <v>817.7</v>
      </c>
      <c r="M11" s="49">
        <f t="shared" si="1"/>
        <v>445.40000000000003</v>
      </c>
      <c r="N11" s="50">
        <v>4408.33</v>
      </c>
      <c r="O11" s="51">
        <f t="shared" si="0"/>
        <v>0.40170366743190733</v>
      </c>
      <c r="P11" s="49">
        <v>1069</v>
      </c>
      <c r="Q11" s="52">
        <f t="shared" si="2"/>
        <v>0.24249545746348392</v>
      </c>
      <c r="R11" s="49">
        <v>2081</v>
      </c>
      <c r="S11" s="52">
        <f t="shared" si="3"/>
        <v>0.47206084843920487</v>
      </c>
      <c r="T11" s="49">
        <v>4161</v>
      </c>
      <c r="U11" s="52">
        <f t="shared" si="4"/>
        <v>0.9438948536066946</v>
      </c>
      <c r="V11" s="49">
        <v>2227</v>
      </c>
      <c r="W11" s="53">
        <v>1782</v>
      </c>
      <c r="X11" s="49">
        <f t="shared" si="5"/>
        <v>6190.33</v>
      </c>
      <c r="Y11" s="49">
        <f t="shared" si="6"/>
        <v>7259.33</v>
      </c>
      <c r="Z11" s="49">
        <f t="shared" si="7"/>
        <v>8271.33</v>
      </c>
      <c r="AA11" s="49">
        <f t="shared" si="8"/>
        <v>10351.33</v>
      </c>
      <c r="AB11" s="54"/>
      <c r="AC11" s="55"/>
    </row>
    <row r="12" spans="1:29" ht="11.25">
      <c r="A12" s="45"/>
      <c r="B12" s="46" t="s">
        <v>55</v>
      </c>
      <c r="C12" s="47" t="s">
        <v>21</v>
      </c>
      <c r="D12" s="48" t="s">
        <v>56</v>
      </c>
      <c r="E12" s="46" t="s">
        <v>57</v>
      </c>
      <c r="F12" s="47" t="s">
        <v>21</v>
      </c>
      <c r="G12" s="48" t="s">
        <v>58</v>
      </c>
      <c r="H12" s="46" t="s">
        <v>57</v>
      </c>
      <c r="I12" s="47" t="s">
        <v>21</v>
      </c>
      <c r="J12" s="48" t="s">
        <v>59</v>
      </c>
      <c r="K12" s="49">
        <v>2974.13</v>
      </c>
      <c r="L12" s="49">
        <v>773.28</v>
      </c>
      <c r="M12" s="49">
        <f t="shared" si="1"/>
        <v>429.20000000000005</v>
      </c>
      <c r="N12" s="50">
        <v>4176.86</v>
      </c>
      <c r="O12" s="51">
        <f t="shared" si="0"/>
        <v>0.40439725230571616</v>
      </c>
      <c r="P12" s="49">
        <v>1012</v>
      </c>
      <c r="Q12" s="52">
        <f t="shared" si="2"/>
        <v>0.24228726842652137</v>
      </c>
      <c r="R12" s="49">
        <v>1967</v>
      </c>
      <c r="S12" s="52">
        <f t="shared" si="3"/>
        <v>0.4709279219317861</v>
      </c>
      <c r="T12" s="49">
        <v>3933</v>
      </c>
      <c r="U12" s="52">
        <f t="shared" si="4"/>
        <v>0.9416164295667081</v>
      </c>
      <c r="V12" s="49">
        <v>2146</v>
      </c>
      <c r="W12" s="53">
        <v>1717</v>
      </c>
      <c r="X12" s="49">
        <f t="shared" si="5"/>
        <v>5893.86</v>
      </c>
      <c r="Y12" s="49">
        <f t="shared" si="6"/>
        <v>6905.86</v>
      </c>
      <c r="Z12" s="49">
        <f t="shared" si="7"/>
        <v>7860.86</v>
      </c>
      <c r="AA12" s="49">
        <f t="shared" si="8"/>
        <v>9826.86</v>
      </c>
      <c r="AB12" s="54"/>
      <c r="AC12" s="55"/>
    </row>
    <row r="13" spans="1:29" ht="11.25">
      <c r="A13" s="45"/>
      <c r="B13" s="46"/>
      <c r="C13" s="47" t="s">
        <v>26</v>
      </c>
      <c r="D13" s="48" t="s">
        <v>60</v>
      </c>
      <c r="E13" s="46"/>
      <c r="F13" s="47" t="s">
        <v>26</v>
      </c>
      <c r="G13" s="48" t="s">
        <v>61</v>
      </c>
      <c r="H13" s="46"/>
      <c r="I13" s="47" t="s">
        <v>26</v>
      </c>
      <c r="J13" s="48" t="s">
        <v>62</v>
      </c>
      <c r="K13" s="49">
        <v>2864.86</v>
      </c>
      <c r="L13" s="49">
        <v>744.86</v>
      </c>
      <c r="M13" s="49">
        <f t="shared" si="1"/>
        <v>418.8</v>
      </c>
      <c r="N13" s="50">
        <v>4028.77</v>
      </c>
      <c r="O13" s="51">
        <f t="shared" si="0"/>
        <v>0.4062711615925385</v>
      </c>
      <c r="P13" s="49">
        <v>976</v>
      </c>
      <c r="Q13" s="52">
        <f t="shared" si="2"/>
        <v>0.2422575624818493</v>
      </c>
      <c r="R13" s="49">
        <v>1895</v>
      </c>
      <c r="S13" s="52">
        <f t="shared" si="3"/>
        <v>0.4703668861712135</v>
      </c>
      <c r="T13" s="49">
        <v>3790</v>
      </c>
      <c r="U13" s="52">
        <f t="shared" si="4"/>
        <v>0.940733772342427</v>
      </c>
      <c r="V13" s="49">
        <v>2094</v>
      </c>
      <c r="W13" s="53">
        <v>1675</v>
      </c>
      <c r="X13" s="49">
        <f t="shared" si="5"/>
        <v>5703.77</v>
      </c>
      <c r="Y13" s="49">
        <f t="shared" si="6"/>
        <v>6679.77</v>
      </c>
      <c r="Z13" s="49">
        <f t="shared" si="7"/>
        <v>7598.77</v>
      </c>
      <c r="AA13" s="49">
        <f t="shared" si="8"/>
        <v>9493.77</v>
      </c>
      <c r="AB13" s="54"/>
      <c r="AC13" s="55"/>
    </row>
    <row r="14" spans="1:29" ht="11.25">
      <c r="A14" s="45"/>
      <c r="B14" s="46"/>
      <c r="C14" s="47" t="s">
        <v>30</v>
      </c>
      <c r="D14" s="48" t="s">
        <v>63</v>
      </c>
      <c r="E14" s="46"/>
      <c r="F14" s="47" t="s">
        <v>30</v>
      </c>
      <c r="G14" s="48" t="s">
        <v>64</v>
      </c>
      <c r="H14" s="46"/>
      <c r="I14" s="47" t="s">
        <v>30</v>
      </c>
      <c r="J14" s="48" t="s">
        <v>65</v>
      </c>
      <c r="K14" s="49">
        <v>2758.63</v>
      </c>
      <c r="L14" s="49">
        <v>717.24</v>
      </c>
      <c r="M14" s="49">
        <f t="shared" si="1"/>
        <v>408.8</v>
      </c>
      <c r="N14" s="50">
        <v>3884.92</v>
      </c>
      <c r="O14" s="51">
        <f t="shared" si="0"/>
        <v>0.4082787470592286</v>
      </c>
      <c r="P14" s="49">
        <v>937</v>
      </c>
      <c r="Q14" s="52">
        <f t="shared" si="2"/>
        <v>0.2411890077530554</v>
      </c>
      <c r="R14" s="49">
        <v>1825</v>
      </c>
      <c r="S14" s="52">
        <f t="shared" si="3"/>
        <v>0.4697651431689713</v>
      </c>
      <c r="T14" s="49">
        <v>3649</v>
      </c>
      <c r="U14" s="52">
        <f t="shared" si="4"/>
        <v>0.9392728807800418</v>
      </c>
      <c r="V14" s="49">
        <v>2044</v>
      </c>
      <c r="W14" s="53">
        <v>1635</v>
      </c>
      <c r="X14" s="49">
        <f t="shared" si="5"/>
        <v>5519.92</v>
      </c>
      <c r="Y14" s="49">
        <f t="shared" si="6"/>
        <v>6456.92</v>
      </c>
      <c r="Z14" s="49">
        <f t="shared" si="7"/>
        <v>7344.92</v>
      </c>
      <c r="AA14" s="49">
        <f t="shared" si="8"/>
        <v>9168.92</v>
      </c>
      <c r="AB14" s="54"/>
      <c r="AC14" s="55"/>
    </row>
    <row r="15" spans="1:29" ht="11.25">
      <c r="A15" s="45"/>
      <c r="B15" s="46"/>
      <c r="C15" s="57"/>
      <c r="D15" s="57"/>
      <c r="E15" s="46" t="s">
        <v>66</v>
      </c>
      <c r="F15" s="47" t="s">
        <v>21</v>
      </c>
      <c r="G15" s="48" t="s">
        <v>67</v>
      </c>
      <c r="H15" s="46" t="s">
        <v>66</v>
      </c>
      <c r="I15" s="47" t="s">
        <v>21</v>
      </c>
      <c r="J15" s="48" t="s">
        <v>68</v>
      </c>
      <c r="K15" s="49">
        <v>2608.44</v>
      </c>
      <c r="L15" s="49">
        <v>678.19</v>
      </c>
      <c r="M15" s="49">
        <f t="shared" si="1"/>
        <v>394.20000000000005</v>
      </c>
      <c r="N15" s="50">
        <v>3681.08</v>
      </c>
      <c r="O15" s="51">
        <f t="shared" si="0"/>
        <v>0.4112189661253469</v>
      </c>
      <c r="P15" s="49">
        <v>887</v>
      </c>
      <c r="Q15" s="52">
        <f t="shared" si="2"/>
        <v>0.24096189161876405</v>
      </c>
      <c r="R15" s="49">
        <v>1725</v>
      </c>
      <c r="S15" s="52">
        <f t="shared" si="3"/>
        <v>0.46861247242657045</v>
      </c>
      <c r="T15" s="49">
        <v>3451</v>
      </c>
      <c r="U15" s="52">
        <f t="shared" si="4"/>
        <v>0.9374966042574462</v>
      </c>
      <c r="V15" s="49">
        <v>1971</v>
      </c>
      <c r="W15" s="53">
        <v>1577</v>
      </c>
      <c r="X15" s="49">
        <f t="shared" si="5"/>
        <v>5258.08</v>
      </c>
      <c r="Y15" s="49">
        <f t="shared" si="6"/>
        <v>6145.08</v>
      </c>
      <c r="Z15" s="49">
        <f t="shared" si="7"/>
        <v>6983.08</v>
      </c>
      <c r="AA15" s="49">
        <f t="shared" si="8"/>
        <v>8709.08</v>
      </c>
      <c r="AB15" s="54"/>
      <c r="AC15" s="54"/>
    </row>
    <row r="16" spans="1:29" ht="11.25">
      <c r="A16" s="45"/>
      <c r="B16" s="46"/>
      <c r="C16" s="57"/>
      <c r="D16" s="57"/>
      <c r="E16" s="46"/>
      <c r="F16" s="47" t="s">
        <v>26</v>
      </c>
      <c r="G16" s="48" t="s">
        <v>69</v>
      </c>
      <c r="H16" s="46"/>
      <c r="I16" s="47" t="s">
        <v>26</v>
      </c>
      <c r="J16" s="48" t="s">
        <v>70</v>
      </c>
      <c r="K16" s="49">
        <v>2512.25</v>
      </c>
      <c r="L16" s="49">
        <v>653.18</v>
      </c>
      <c r="M16" s="49">
        <f t="shared" si="1"/>
        <v>384.6</v>
      </c>
      <c r="N16" s="50">
        <v>3550.43</v>
      </c>
      <c r="O16" s="51">
        <f t="shared" si="0"/>
        <v>0.4132470892626131</v>
      </c>
      <c r="P16" s="49">
        <v>854</v>
      </c>
      <c r="Q16" s="52">
        <f t="shared" si="2"/>
        <v>0.24053424514777083</v>
      </c>
      <c r="R16" s="49">
        <v>1662</v>
      </c>
      <c r="S16" s="52">
        <f t="shared" si="3"/>
        <v>0.4681123131564346</v>
      </c>
      <c r="T16" s="49">
        <v>3324</v>
      </c>
      <c r="U16" s="52">
        <f t="shared" si="4"/>
        <v>0.9362246263128692</v>
      </c>
      <c r="V16" s="49">
        <v>1923</v>
      </c>
      <c r="W16" s="53">
        <v>1538</v>
      </c>
      <c r="X16" s="49">
        <f t="shared" si="5"/>
        <v>5088.43</v>
      </c>
      <c r="Y16" s="49">
        <f t="shared" si="6"/>
        <v>5942.43</v>
      </c>
      <c r="Z16" s="49">
        <f t="shared" si="7"/>
        <v>6750.43</v>
      </c>
      <c r="AA16" s="49">
        <f t="shared" si="8"/>
        <v>8412.43</v>
      </c>
      <c r="AB16" s="54"/>
      <c r="AC16" s="54"/>
    </row>
    <row r="17" spans="1:27" ht="11.25">
      <c r="A17" s="45"/>
      <c r="B17" s="46"/>
      <c r="C17" s="57"/>
      <c r="D17" s="57"/>
      <c r="E17" s="46"/>
      <c r="F17" s="47" t="s">
        <v>30</v>
      </c>
      <c r="G17" s="48" t="s">
        <v>71</v>
      </c>
      <c r="H17" s="46"/>
      <c r="I17" s="47" t="s">
        <v>30</v>
      </c>
      <c r="J17" s="48" t="s">
        <v>72</v>
      </c>
      <c r="K17" s="49">
        <v>2419.07</v>
      </c>
      <c r="L17" s="49">
        <v>628.96</v>
      </c>
      <c r="M17" s="49">
        <f t="shared" si="1"/>
        <v>375.40000000000003</v>
      </c>
      <c r="N17" s="50">
        <v>3423.68</v>
      </c>
      <c r="O17" s="51">
        <f t="shared" si="0"/>
        <v>0.4152876932044131</v>
      </c>
      <c r="P17" s="49">
        <v>822</v>
      </c>
      <c r="Q17" s="52">
        <f t="shared" si="2"/>
        <v>0.2400925320123376</v>
      </c>
      <c r="R17" s="49">
        <v>1601</v>
      </c>
      <c r="S17" s="52">
        <f t="shared" si="3"/>
        <v>0.46762547901673057</v>
      </c>
      <c r="T17" s="49">
        <v>3199</v>
      </c>
      <c r="U17" s="52">
        <f t="shared" si="4"/>
        <v>0.9343747079166278</v>
      </c>
      <c r="V17" s="49">
        <v>1877</v>
      </c>
      <c r="W17" s="53">
        <v>1502</v>
      </c>
      <c r="X17" s="49">
        <f t="shared" si="5"/>
        <v>4925.68</v>
      </c>
      <c r="Y17" s="49">
        <f t="shared" si="6"/>
        <v>5747.68</v>
      </c>
      <c r="Z17" s="49">
        <f t="shared" si="7"/>
        <v>6526.68</v>
      </c>
      <c r="AA17" s="49">
        <f t="shared" si="8"/>
        <v>8124.68</v>
      </c>
    </row>
    <row r="18" spans="1:27" ht="6.75" customHeight="1">
      <c r="A18" s="58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60"/>
    </row>
    <row r="19" spans="1:27" s="39" customFormat="1" ht="33.75" customHeight="1">
      <c r="A19" s="33" t="s">
        <v>0</v>
      </c>
      <c r="B19" s="33" t="s">
        <v>1</v>
      </c>
      <c r="C19" s="33" t="s">
        <v>2</v>
      </c>
      <c r="D19" s="33"/>
      <c r="E19" s="33" t="s">
        <v>1</v>
      </c>
      <c r="F19" s="33" t="s">
        <v>2</v>
      </c>
      <c r="G19" s="34" t="s">
        <v>4</v>
      </c>
      <c r="H19" s="33" t="s">
        <v>1</v>
      </c>
      <c r="I19" s="33" t="s">
        <v>2</v>
      </c>
      <c r="J19" s="34" t="s">
        <v>5</v>
      </c>
      <c r="K19" s="34" t="s">
        <v>6</v>
      </c>
      <c r="L19" s="33" t="s">
        <v>7</v>
      </c>
      <c r="M19" s="34" t="s">
        <v>8</v>
      </c>
      <c r="N19" s="35" t="s">
        <v>155</v>
      </c>
      <c r="O19" s="35" t="s">
        <v>9</v>
      </c>
      <c r="P19" s="36" t="s">
        <v>73</v>
      </c>
      <c r="Q19" s="37"/>
      <c r="R19" s="36" t="s">
        <v>74</v>
      </c>
      <c r="S19" s="37"/>
      <c r="T19" s="36" t="s">
        <v>75</v>
      </c>
      <c r="U19" s="37"/>
      <c r="V19" s="34" t="s">
        <v>13</v>
      </c>
      <c r="W19" s="35" t="s">
        <v>156</v>
      </c>
      <c r="X19" s="34" t="s">
        <v>76</v>
      </c>
      <c r="Y19" s="34" t="s">
        <v>77</v>
      </c>
      <c r="Z19" s="34" t="s">
        <v>78</v>
      </c>
      <c r="AA19" s="34" t="s">
        <v>79</v>
      </c>
    </row>
    <row r="20" spans="1:27" s="39" customFormat="1" ht="11.25">
      <c r="A20" s="41"/>
      <c r="B20" s="41"/>
      <c r="C20" s="41"/>
      <c r="D20" s="41"/>
      <c r="E20" s="41"/>
      <c r="F20" s="41"/>
      <c r="G20" s="42"/>
      <c r="H20" s="41"/>
      <c r="I20" s="41"/>
      <c r="J20" s="42"/>
      <c r="K20" s="42"/>
      <c r="L20" s="41"/>
      <c r="M20" s="42"/>
      <c r="N20" s="43"/>
      <c r="O20" s="43"/>
      <c r="P20" s="38" t="s">
        <v>18</v>
      </c>
      <c r="Q20" s="44" t="s">
        <v>9</v>
      </c>
      <c r="R20" s="38" t="s">
        <v>18</v>
      </c>
      <c r="S20" s="44" t="s">
        <v>9</v>
      </c>
      <c r="T20" s="38" t="s">
        <v>18</v>
      </c>
      <c r="U20" s="44" t="s">
        <v>9</v>
      </c>
      <c r="V20" s="42"/>
      <c r="W20" s="43"/>
      <c r="X20" s="42"/>
      <c r="Y20" s="42"/>
      <c r="Z20" s="42"/>
      <c r="AA20" s="42"/>
    </row>
    <row r="21" spans="1:27" ht="11.25">
      <c r="A21" s="61" t="s">
        <v>80</v>
      </c>
      <c r="B21" s="62"/>
      <c r="C21" s="62"/>
      <c r="D21" s="62"/>
      <c r="E21" s="46" t="s">
        <v>81</v>
      </c>
      <c r="F21" s="47" t="s">
        <v>21</v>
      </c>
      <c r="G21" s="48" t="s">
        <v>82</v>
      </c>
      <c r="H21" s="46" t="s">
        <v>83</v>
      </c>
      <c r="I21" s="47" t="s">
        <v>21</v>
      </c>
      <c r="J21" s="48" t="s">
        <v>84</v>
      </c>
      <c r="K21" s="49">
        <v>2210.57</v>
      </c>
      <c r="L21" s="49">
        <v>574.75</v>
      </c>
      <c r="M21" s="49">
        <f aca="true" t="shared" si="9" ref="M21:M35">V21*0.2</f>
        <v>278.6</v>
      </c>
      <c r="N21" s="50">
        <v>3064.37</v>
      </c>
      <c r="O21" s="51">
        <f aca="true" t="shared" si="10" ref="O21:O35">(N21-K21)/K21</f>
        <v>0.3862352243991367</v>
      </c>
      <c r="P21" s="49">
        <v>752</v>
      </c>
      <c r="Q21" s="52">
        <f aca="true" t="shared" si="11" ref="Q21:Q35">P21/N21</f>
        <v>0.2454011754455239</v>
      </c>
      <c r="R21" s="49">
        <v>1462</v>
      </c>
      <c r="S21" s="52">
        <f aca="true" t="shared" si="12" ref="S21:S35">R21/N21</f>
        <v>0.477096434177335</v>
      </c>
      <c r="T21" s="49">
        <v>2925</v>
      </c>
      <c r="U21" s="52">
        <f aca="true" t="shared" si="13" ref="U21:U35">T21/N21</f>
        <v>0.9545191997049965</v>
      </c>
      <c r="V21" s="49">
        <v>1393</v>
      </c>
      <c r="W21" s="53">
        <v>1114</v>
      </c>
      <c r="X21" s="49">
        <f>N21+W21</f>
        <v>4178.37</v>
      </c>
      <c r="Y21" s="49">
        <f>N21+P21+W21</f>
        <v>4930.37</v>
      </c>
      <c r="Z21" s="49">
        <f>N21+R21+W21</f>
        <v>5640.37</v>
      </c>
      <c r="AA21" s="49">
        <f>N21+T21+W21</f>
        <v>7103.37</v>
      </c>
    </row>
    <row r="22" spans="1:27" ht="11.25">
      <c r="A22" s="63"/>
      <c r="B22" s="64"/>
      <c r="C22" s="64"/>
      <c r="D22" s="64"/>
      <c r="E22" s="46"/>
      <c r="F22" s="47" t="s">
        <v>26</v>
      </c>
      <c r="G22" s="48" t="s">
        <v>85</v>
      </c>
      <c r="H22" s="46"/>
      <c r="I22" s="47" t="s">
        <v>26</v>
      </c>
      <c r="J22" s="48" t="s">
        <v>86</v>
      </c>
      <c r="K22" s="49">
        <v>2133.52</v>
      </c>
      <c r="L22" s="49">
        <v>554.72</v>
      </c>
      <c r="M22" s="49">
        <f t="shared" si="9"/>
        <v>272.40000000000003</v>
      </c>
      <c r="N22" s="50">
        <v>2961.09</v>
      </c>
      <c r="O22" s="51">
        <f t="shared" si="10"/>
        <v>0.3878894971689978</v>
      </c>
      <c r="P22" s="49">
        <v>725</v>
      </c>
      <c r="Q22" s="52">
        <f t="shared" si="11"/>
        <v>0.24484227092050562</v>
      </c>
      <c r="R22" s="49">
        <v>1412</v>
      </c>
      <c r="S22" s="52">
        <f t="shared" si="12"/>
        <v>0.47685142971000544</v>
      </c>
      <c r="T22" s="49">
        <v>2822</v>
      </c>
      <c r="U22" s="52">
        <f t="shared" si="13"/>
        <v>0.9530274324657474</v>
      </c>
      <c r="V22" s="49">
        <v>1362</v>
      </c>
      <c r="W22" s="53">
        <v>1090</v>
      </c>
      <c r="X22" s="49">
        <f aca="true" t="shared" si="14" ref="X22:X35">N22+W22</f>
        <v>4051.09</v>
      </c>
      <c r="Y22" s="49">
        <f aca="true" t="shared" si="15" ref="Y22:Y35">N22+P22+W22</f>
        <v>4776.09</v>
      </c>
      <c r="Z22" s="49">
        <f aca="true" t="shared" si="16" ref="Z22:Z35">N22+R22+W22</f>
        <v>5463.09</v>
      </c>
      <c r="AA22" s="49">
        <f aca="true" t="shared" si="17" ref="AA22:AA35">N22+T22+W22</f>
        <v>6873.09</v>
      </c>
    </row>
    <row r="23" spans="1:27" ht="11.25">
      <c r="A23" s="63"/>
      <c r="B23" s="64"/>
      <c r="C23" s="64"/>
      <c r="D23" s="64"/>
      <c r="E23" s="46"/>
      <c r="F23" s="47" t="s">
        <v>30</v>
      </c>
      <c r="G23" s="48" t="s">
        <v>87</v>
      </c>
      <c r="H23" s="46"/>
      <c r="I23" s="47" t="s">
        <v>30</v>
      </c>
      <c r="J23" s="48" t="s">
        <v>88</v>
      </c>
      <c r="K23" s="49">
        <v>2059.29</v>
      </c>
      <c r="L23" s="49">
        <v>535.42</v>
      </c>
      <c r="M23" s="49">
        <f t="shared" si="9"/>
        <v>266.40000000000003</v>
      </c>
      <c r="N23" s="50">
        <v>2861.56</v>
      </c>
      <c r="O23" s="51">
        <f t="shared" si="10"/>
        <v>0.38958573100437527</v>
      </c>
      <c r="P23" s="49">
        <v>700</v>
      </c>
      <c r="Q23" s="52">
        <f t="shared" si="11"/>
        <v>0.24462181467451322</v>
      </c>
      <c r="R23" s="49">
        <v>1362</v>
      </c>
      <c r="S23" s="52">
        <f t="shared" si="12"/>
        <v>0.47596415940955283</v>
      </c>
      <c r="T23" s="49">
        <v>2725</v>
      </c>
      <c r="U23" s="52">
        <f t="shared" si="13"/>
        <v>0.952277778554355</v>
      </c>
      <c r="V23" s="49">
        <v>1332</v>
      </c>
      <c r="W23" s="53">
        <v>1066</v>
      </c>
      <c r="X23" s="49">
        <f t="shared" si="14"/>
        <v>3927.56</v>
      </c>
      <c r="Y23" s="49">
        <f t="shared" si="15"/>
        <v>4627.5599999999995</v>
      </c>
      <c r="Z23" s="49">
        <f t="shared" si="16"/>
        <v>5289.5599999999995</v>
      </c>
      <c r="AA23" s="49">
        <f t="shared" si="17"/>
        <v>6652.5599999999995</v>
      </c>
    </row>
    <row r="24" spans="1:27" ht="11.25">
      <c r="A24" s="63"/>
      <c r="B24" s="64"/>
      <c r="C24" s="64"/>
      <c r="D24" s="64"/>
      <c r="E24" s="46" t="s">
        <v>89</v>
      </c>
      <c r="F24" s="47" t="s">
        <v>90</v>
      </c>
      <c r="G24" s="48" t="s">
        <v>91</v>
      </c>
      <c r="H24" s="46" t="s">
        <v>92</v>
      </c>
      <c r="I24" s="47" t="s">
        <v>90</v>
      </c>
      <c r="J24" s="48" t="s">
        <v>93</v>
      </c>
      <c r="K24" s="49">
        <v>1988.99</v>
      </c>
      <c r="L24" s="49">
        <v>517.14</v>
      </c>
      <c r="M24" s="49">
        <f t="shared" si="9"/>
        <v>262.2</v>
      </c>
      <c r="N24" s="50">
        <v>2768.78</v>
      </c>
      <c r="O24" s="51">
        <f t="shared" si="10"/>
        <v>0.39205325315863837</v>
      </c>
      <c r="P24" s="49">
        <v>677</v>
      </c>
      <c r="Q24" s="52">
        <f t="shared" si="11"/>
        <v>0.24451202334602243</v>
      </c>
      <c r="R24" s="49">
        <v>1316</v>
      </c>
      <c r="S24" s="52">
        <f t="shared" si="12"/>
        <v>0.4752995904333316</v>
      </c>
      <c r="T24" s="49">
        <v>2632</v>
      </c>
      <c r="U24" s="52">
        <f t="shared" si="13"/>
        <v>0.9505991808666632</v>
      </c>
      <c r="V24" s="49">
        <v>1311</v>
      </c>
      <c r="W24" s="53">
        <v>1049</v>
      </c>
      <c r="X24" s="49">
        <f t="shared" si="14"/>
        <v>3817.78</v>
      </c>
      <c r="Y24" s="49">
        <f t="shared" si="15"/>
        <v>4494.780000000001</v>
      </c>
      <c r="Z24" s="49">
        <f t="shared" si="16"/>
        <v>5133.780000000001</v>
      </c>
      <c r="AA24" s="49">
        <f t="shared" si="17"/>
        <v>6449.780000000001</v>
      </c>
    </row>
    <row r="25" spans="1:27" ht="11.25">
      <c r="A25" s="63"/>
      <c r="B25" s="64"/>
      <c r="C25" s="64"/>
      <c r="D25" s="64"/>
      <c r="E25" s="46"/>
      <c r="F25" s="47" t="s">
        <v>34</v>
      </c>
      <c r="G25" s="48" t="s">
        <v>94</v>
      </c>
      <c r="H25" s="46"/>
      <c r="I25" s="47" t="s">
        <v>90</v>
      </c>
      <c r="J25" s="48" t="s">
        <v>95</v>
      </c>
      <c r="K25" s="49">
        <v>1919.25</v>
      </c>
      <c r="L25" s="49">
        <v>499</v>
      </c>
      <c r="M25" s="49">
        <f t="shared" si="9"/>
        <v>256.40000000000003</v>
      </c>
      <c r="N25" s="50">
        <v>2675.1</v>
      </c>
      <c r="O25" s="51">
        <f t="shared" si="10"/>
        <v>0.39382571316920667</v>
      </c>
      <c r="P25" s="49">
        <v>652</v>
      </c>
      <c r="Q25" s="52">
        <f t="shared" si="11"/>
        <v>0.24372920638480805</v>
      </c>
      <c r="R25" s="49">
        <v>1270</v>
      </c>
      <c r="S25" s="52">
        <f t="shared" si="12"/>
        <v>0.4747486075286905</v>
      </c>
      <c r="T25" s="49">
        <v>2539</v>
      </c>
      <c r="U25" s="52">
        <f t="shared" si="13"/>
        <v>0.9491233972561773</v>
      </c>
      <c r="V25" s="49">
        <v>1282</v>
      </c>
      <c r="W25" s="53">
        <v>1026</v>
      </c>
      <c r="X25" s="49">
        <f t="shared" si="14"/>
        <v>3701.1</v>
      </c>
      <c r="Y25" s="49">
        <f t="shared" si="15"/>
        <v>4353.1</v>
      </c>
      <c r="Z25" s="49">
        <f t="shared" si="16"/>
        <v>4971.1</v>
      </c>
      <c r="AA25" s="49">
        <f t="shared" si="17"/>
        <v>6240.1</v>
      </c>
    </row>
    <row r="26" spans="1:27" ht="11.25">
      <c r="A26" s="63"/>
      <c r="B26" s="64"/>
      <c r="C26" s="64"/>
      <c r="D26" s="64"/>
      <c r="E26" s="46"/>
      <c r="F26" s="47" t="s">
        <v>96</v>
      </c>
      <c r="G26" s="48" t="s">
        <v>97</v>
      </c>
      <c r="H26" s="46"/>
      <c r="I26" s="47" t="s">
        <v>96</v>
      </c>
      <c r="J26" s="48" t="s">
        <v>98</v>
      </c>
      <c r="K26" s="49">
        <v>1851.34</v>
      </c>
      <c r="L26" s="49">
        <v>481.35</v>
      </c>
      <c r="M26" s="49">
        <f t="shared" si="9"/>
        <v>250.60000000000002</v>
      </c>
      <c r="N26" s="50">
        <v>2583.74</v>
      </c>
      <c r="O26" s="51">
        <f t="shared" si="10"/>
        <v>0.3956053453174457</v>
      </c>
      <c r="P26" s="49">
        <v>629</v>
      </c>
      <c r="Q26" s="52">
        <f t="shared" si="11"/>
        <v>0.243445547926649</v>
      </c>
      <c r="R26" s="49">
        <v>1225</v>
      </c>
      <c r="S26" s="52">
        <f t="shared" si="12"/>
        <v>0.4741189128937123</v>
      </c>
      <c r="T26" s="49">
        <v>2449</v>
      </c>
      <c r="U26" s="52">
        <f t="shared" si="13"/>
        <v>0.9478507899401644</v>
      </c>
      <c r="V26" s="49">
        <v>1253</v>
      </c>
      <c r="W26" s="53">
        <v>1002</v>
      </c>
      <c r="X26" s="49">
        <f t="shared" si="14"/>
        <v>3585.74</v>
      </c>
      <c r="Y26" s="49">
        <f t="shared" si="15"/>
        <v>4214.74</v>
      </c>
      <c r="Z26" s="49">
        <f t="shared" si="16"/>
        <v>4810.74</v>
      </c>
      <c r="AA26" s="49">
        <f t="shared" si="17"/>
        <v>6034.74</v>
      </c>
    </row>
    <row r="27" spans="1:27" ht="11.25">
      <c r="A27" s="63"/>
      <c r="B27" s="64"/>
      <c r="C27" s="64"/>
      <c r="D27" s="64"/>
      <c r="E27" s="46"/>
      <c r="F27" s="47" t="s">
        <v>21</v>
      </c>
      <c r="G27" s="48" t="s">
        <v>99</v>
      </c>
      <c r="H27" s="46"/>
      <c r="I27" s="47" t="s">
        <v>21</v>
      </c>
      <c r="J27" s="48" t="s">
        <v>100</v>
      </c>
      <c r="K27" s="49">
        <v>1787.54</v>
      </c>
      <c r="L27" s="49">
        <v>464.76</v>
      </c>
      <c r="M27" s="49">
        <f t="shared" si="9"/>
        <v>246.60000000000002</v>
      </c>
      <c r="N27" s="50">
        <v>2499.35</v>
      </c>
      <c r="O27" s="51">
        <f t="shared" si="10"/>
        <v>0.39820647370128776</v>
      </c>
      <c r="P27" s="49">
        <v>608</v>
      </c>
      <c r="Q27" s="52">
        <f t="shared" si="11"/>
        <v>0.2432632484445956</v>
      </c>
      <c r="R27" s="49">
        <v>1182</v>
      </c>
      <c r="S27" s="52">
        <f t="shared" si="12"/>
        <v>0.4729229599695921</v>
      </c>
      <c r="T27" s="49">
        <v>2365</v>
      </c>
      <c r="U27" s="52">
        <f t="shared" si="13"/>
        <v>0.9462460239662313</v>
      </c>
      <c r="V27" s="49">
        <v>1233</v>
      </c>
      <c r="W27" s="53">
        <v>956</v>
      </c>
      <c r="X27" s="49">
        <f t="shared" si="14"/>
        <v>3455.35</v>
      </c>
      <c r="Y27" s="49">
        <f t="shared" si="15"/>
        <v>4063.35</v>
      </c>
      <c r="Z27" s="49">
        <f t="shared" si="16"/>
        <v>4637.35</v>
      </c>
      <c r="AA27" s="49">
        <f t="shared" si="17"/>
        <v>5820.35</v>
      </c>
    </row>
    <row r="28" spans="1:27" ht="11.25">
      <c r="A28" s="63"/>
      <c r="B28" s="64"/>
      <c r="C28" s="64"/>
      <c r="D28" s="64"/>
      <c r="E28" s="46"/>
      <c r="F28" s="47" t="s">
        <v>26</v>
      </c>
      <c r="G28" s="48" t="s">
        <v>101</v>
      </c>
      <c r="H28" s="46"/>
      <c r="I28" s="47" t="s">
        <v>26</v>
      </c>
      <c r="J28" s="48" t="s">
        <v>102</v>
      </c>
      <c r="K28" s="49">
        <v>1724.12</v>
      </c>
      <c r="L28" s="49">
        <v>448.27</v>
      </c>
      <c r="M28" s="49">
        <f t="shared" si="9"/>
        <v>241</v>
      </c>
      <c r="N28" s="50">
        <v>2413.84</v>
      </c>
      <c r="O28" s="51">
        <f t="shared" si="10"/>
        <v>0.40004176043430867</v>
      </c>
      <c r="P28" s="49">
        <v>587</v>
      </c>
      <c r="Q28" s="52">
        <f t="shared" si="11"/>
        <v>0.24318098962648724</v>
      </c>
      <c r="R28" s="49">
        <v>1141</v>
      </c>
      <c r="S28" s="52">
        <f t="shared" si="12"/>
        <v>0.472690816292712</v>
      </c>
      <c r="T28" s="49">
        <v>2281</v>
      </c>
      <c r="U28" s="52">
        <f t="shared" si="13"/>
        <v>0.9449673549199615</v>
      </c>
      <c r="V28" s="49">
        <v>1205</v>
      </c>
      <c r="W28" s="53">
        <v>964</v>
      </c>
      <c r="X28" s="49">
        <f t="shared" si="14"/>
        <v>3377.84</v>
      </c>
      <c r="Y28" s="49">
        <f t="shared" si="15"/>
        <v>3964.84</v>
      </c>
      <c r="Z28" s="49">
        <f t="shared" si="16"/>
        <v>4518.84</v>
      </c>
      <c r="AA28" s="49">
        <f t="shared" si="17"/>
        <v>5658.84</v>
      </c>
    </row>
    <row r="29" spans="1:27" ht="11.25">
      <c r="A29" s="63"/>
      <c r="B29" s="64"/>
      <c r="C29" s="64"/>
      <c r="D29" s="64"/>
      <c r="E29" s="46"/>
      <c r="F29" s="47" t="s">
        <v>30</v>
      </c>
      <c r="G29" s="48" t="s">
        <v>103</v>
      </c>
      <c r="H29" s="46"/>
      <c r="I29" s="47" t="s">
        <v>30</v>
      </c>
      <c r="J29" s="48" t="s">
        <v>104</v>
      </c>
      <c r="K29" s="49">
        <v>1662.36</v>
      </c>
      <c r="L29" s="49">
        <v>432.21</v>
      </c>
      <c r="M29" s="49">
        <f t="shared" si="9"/>
        <v>235.4</v>
      </c>
      <c r="N29" s="50">
        <v>2330.42</v>
      </c>
      <c r="O29" s="51">
        <f t="shared" si="10"/>
        <v>0.4018744435621648</v>
      </c>
      <c r="P29" s="49">
        <v>565</v>
      </c>
      <c r="Q29" s="52">
        <f t="shared" si="11"/>
        <v>0.24244556775173573</v>
      </c>
      <c r="R29" s="49">
        <v>1100</v>
      </c>
      <c r="S29" s="52">
        <f t="shared" si="12"/>
        <v>0.4720179195166536</v>
      </c>
      <c r="T29" s="49">
        <v>2199</v>
      </c>
      <c r="U29" s="52">
        <f t="shared" si="13"/>
        <v>0.9436067318337467</v>
      </c>
      <c r="V29" s="49">
        <v>1177</v>
      </c>
      <c r="W29" s="53">
        <v>942</v>
      </c>
      <c r="X29" s="49">
        <f t="shared" si="14"/>
        <v>3272.42</v>
      </c>
      <c r="Y29" s="49">
        <f t="shared" si="15"/>
        <v>3837.42</v>
      </c>
      <c r="Z29" s="49">
        <f t="shared" si="16"/>
        <v>4372.42</v>
      </c>
      <c r="AA29" s="49">
        <f t="shared" si="17"/>
        <v>5471.42</v>
      </c>
    </row>
    <row r="30" spans="1:27" ht="11.25">
      <c r="A30" s="63"/>
      <c r="B30" s="64"/>
      <c r="C30" s="64"/>
      <c r="D30" s="64"/>
      <c r="E30" s="46" t="s">
        <v>105</v>
      </c>
      <c r="F30" s="47" t="s">
        <v>90</v>
      </c>
      <c r="G30" s="48" t="s">
        <v>106</v>
      </c>
      <c r="H30" s="46" t="s">
        <v>107</v>
      </c>
      <c r="I30" s="47" t="s">
        <v>90</v>
      </c>
      <c r="J30" s="48" t="s">
        <v>108</v>
      </c>
      <c r="K30" s="49">
        <v>1604.17</v>
      </c>
      <c r="L30" s="49">
        <v>417.08</v>
      </c>
      <c r="M30" s="49">
        <f t="shared" si="9"/>
        <v>231.60000000000002</v>
      </c>
      <c r="N30" s="50">
        <v>2253.3</v>
      </c>
      <c r="O30" s="51">
        <f t="shared" si="10"/>
        <v>0.4046516266979186</v>
      </c>
      <c r="P30" s="49">
        <v>546</v>
      </c>
      <c r="Q30" s="52">
        <f t="shared" si="11"/>
        <v>0.24231127679403539</v>
      </c>
      <c r="R30" s="49">
        <v>1061</v>
      </c>
      <c r="S30" s="52">
        <f t="shared" si="12"/>
        <v>0.4708649536235743</v>
      </c>
      <c r="T30" s="49">
        <v>2122</v>
      </c>
      <c r="U30" s="52">
        <f t="shared" si="13"/>
        <v>0.9417299072471486</v>
      </c>
      <c r="V30" s="49">
        <v>1158</v>
      </c>
      <c r="W30" s="53">
        <v>926</v>
      </c>
      <c r="X30" s="49">
        <f t="shared" si="14"/>
        <v>3179.3</v>
      </c>
      <c r="Y30" s="49">
        <f t="shared" si="15"/>
        <v>3725.3</v>
      </c>
      <c r="Z30" s="49">
        <f t="shared" si="16"/>
        <v>4240.3</v>
      </c>
      <c r="AA30" s="49">
        <f t="shared" si="17"/>
        <v>5301.3</v>
      </c>
    </row>
    <row r="31" spans="1:27" ht="11.25">
      <c r="A31" s="63"/>
      <c r="B31" s="64"/>
      <c r="C31" s="64"/>
      <c r="D31" s="64"/>
      <c r="E31" s="46"/>
      <c r="F31" s="47" t="s">
        <v>34</v>
      </c>
      <c r="G31" s="48" t="s">
        <v>109</v>
      </c>
      <c r="H31" s="46"/>
      <c r="I31" s="47" t="s">
        <v>34</v>
      </c>
      <c r="J31" s="48" t="s">
        <v>110</v>
      </c>
      <c r="K31" s="49">
        <v>1546.58</v>
      </c>
      <c r="L31" s="49">
        <v>402.11</v>
      </c>
      <c r="M31" s="49">
        <f t="shared" si="9"/>
        <v>226.20000000000002</v>
      </c>
      <c r="N31" s="50">
        <v>2175.34</v>
      </c>
      <c r="O31" s="51">
        <f t="shared" si="10"/>
        <v>0.40654864281188186</v>
      </c>
      <c r="P31" s="49">
        <v>527</v>
      </c>
      <c r="Q31" s="52">
        <f t="shared" si="11"/>
        <v>0.24226097989279835</v>
      </c>
      <c r="R31" s="49">
        <v>1023</v>
      </c>
      <c r="S31" s="52">
        <f t="shared" si="12"/>
        <v>0.47027131390954974</v>
      </c>
      <c r="T31" s="49">
        <v>2046</v>
      </c>
      <c r="U31" s="52">
        <f t="shared" si="13"/>
        <v>0.9405426278190995</v>
      </c>
      <c r="V31" s="49">
        <v>1131</v>
      </c>
      <c r="W31" s="53">
        <v>905</v>
      </c>
      <c r="X31" s="49">
        <f t="shared" si="14"/>
        <v>3080.34</v>
      </c>
      <c r="Y31" s="49">
        <f t="shared" si="15"/>
        <v>3607.34</v>
      </c>
      <c r="Z31" s="49">
        <f t="shared" si="16"/>
        <v>4103.34</v>
      </c>
      <c r="AA31" s="49">
        <f t="shared" si="17"/>
        <v>5126.34</v>
      </c>
    </row>
    <row r="32" spans="1:27" ht="11.25">
      <c r="A32" s="63"/>
      <c r="B32" s="64"/>
      <c r="C32" s="64"/>
      <c r="D32" s="64"/>
      <c r="E32" s="46"/>
      <c r="F32" s="47" t="s">
        <v>96</v>
      </c>
      <c r="G32" s="48" t="s">
        <v>111</v>
      </c>
      <c r="H32" s="46"/>
      <c r="I32" s="47" t="s">
        <v>96</v>
      </c>
      <c r="J32" s="48" t="s">
        <v>112</v>
      </c>
      <c r="K32" s="49">
        <v>1490.25</v>
      </c>
      <c r="L32" s="49">
        <v>387.46</v>
      </c>
      <c r="M32" s="49">
        <f t="shared" si="9"/>
        <v>220.8</v>
      </c>
      <c r="N32" s="50">
        <v>2098.96</v>
      </c>
      <c r="O32" s="51">
        <f t="shared" si="10"/>
        <v>0.40846166750545215</v>
      </c>
      <c r="P32" s="49">
        <v>506</v>
      </c>
      <c r="Q32" s="52">
        <f t="shared" si="11"/>
        <v>0.24107176887601478</v>
      </c>
      <c r="R32" s="49">
        <v>986</v>
      </c>
      <c r="S32" s="52">
        <f t="shared" si="12"/>
        <v>0.4697564508137363</v>
      </c>
      <c r="T32" s="49">
        <v>1971</v>
      </c>
      <c r="U32" s="52">
        <f t="shared" si="13"/>
        <v>0.939036475206769</v>
      </c>
      <c r="V32" s="49">
        <v>1104</v>
      </c>
      <c r="W32" s="53">
        <v>883</v>
      </c>
      <c r="X32" s="49">
        <f t="shared" si="14"/>
        <v>2981.96</v>
      </c>
      <c r="Y32" s="49">
        <f t="shared" si="15"/>
        <v>3487.96</v>
      </c>
      <c r="Z32" s="49">
        <f t="shared" si="16"/>
        <v>3967.96</v>
      </c>
      <c r="AA32" s="49">
        <f t="shared" si="17"/>
        <v>4952.96</v>
      </c>
    </row>
    <row r="33" spans="1:27" ht="11.25">
      <c r="A33" s="63"/>
      <c r="B33" s="64"/>
      <c r="C33" s="64"/>
      <c r="D33" s="64"/>
      <c r="E33" s="46"/>
      <c r="F33" s="47" t="s">
        <v>21</v>
      </c>
      <c r="G33" s="48" t="s">
        <v>113</v>
      </c>
      <c r="H33" s="46"/>
      <c r="I33" s="47" t="s">
        <v>21</v>
      </c>
      <c r="J33" s="48" t="s">
        <v>114</v>
      </c>
      <c r="K33" s="49">
        <v>1436.66</v>
      </c>
      <c r="L33" s="49">
        <v>373.53</v>
      </c>
      <c r="M33" s="49">
        <f t="shared" si="9"/>
        <v>217</v>
      </c>
      <c r="N33" s="50">
        <v>2027.64</v>
      </c>
      <c r="O33" s="51">
        <f t="shared" si="10"/>
        <v>0.411356897247783</v>
      </c>
      <c r="P33" s="49">
        <v>489</v>
      </c>
      <c r="Q33" s="52">
        <f t="shared" si="11"/>
        <v>0.2411670710777061</v>
      </c>
      <c r="R33" s="49">
        <v>950</v>
      </c>
      <c r="S33" s="52">
        <f t="shared" si="12"/>
        <v>0.46852498471128995</v>
      </c>
      <c r="T33" s="49">
        <v>1901</v>
      </c>
      <c r="U33" s="52">
        <f t="shared" si="13"/>
        <v>0.9375431536170128</v>
      </c>
      <c r="V33" s="49">
        <v>1085</v>
      </c>
      <c r="W33" s="53">
        <v>868</v>
      </c>
      <c r="X33" s="49">
        <f t="shared" si="14"/>
        <v>2895.6400000000003</v>
      </c>
      <c r="Y33" s="49">
        <f t="shared" si="15"/>
        <v>3384.6400000000003</v>
      </c>
      <c r="Z33" s="49">
        <f t="shared" si="16"/>
        <v>3845.6400000000003</v>
      </c>
      <c r="AA33" s="49">
        <f t="shared" si="17"/>
        <v>4796.64</v>
      </c>
    </row>
    <row r="34" spans="1:27" ht="11.25">
      <c r="A34" s="63"/>
      <c r="B34" s="64"/>
      <c r="C34" s="64"/>
      <c r="D34" s="64"/>
      <c r="E34" s="46"/>
      <c r="F34" s="47" t="s">
        <v>26</v>
      </c>
      <c r="G34" s="48" t="s">
        <v>115</v>
      </c>
      <c r="H34" s="46"/>
      <c r="I34" s="47" t="s">
        <v>26</v>
      </c>
      <c r="J34" s="48" t="s">
        <v>116</v>
      </c>
      <c r="K34" s="49">
        <v>1383.79</v>
      </c>
      <c r="L34" s="49">
        <v>359.78</v>
      </c>
      <c r="M34" s="49">
        <f t="shared" si="9"/>
        <v>211.8</v>
      </c>
      <c r="N34" s="50">
        <v>1955.82</v>
      </c>
      <c r="O34" s="51">
        <f t="shared" si="10"/>
        <v>0.41337919771063525</v>
      </c>
      <c r="P34" s="49">
        <v>471</v>
      </c>
      <c r="Q34" s="52">
        <f t="shared" si="11"/>
        <v>0.24081970733503083</v>
      </c>
      <c r="R34" s="49">
        <v>916</v>
      </c>
      <c r="S34" s="52">
        <f t="shared" si="12"/>
        <v>0.46834575778957166</v>
      </c>
      <c r="T34" s="49">
        <v>1831</v>
      </c>
      <c r="U34" s="52">
        <f t="shared" si="13"/>
        <v>0.9361802210837399</v>
      </c>
      <c r="V34" s="49">
        <v>1059</v>
      </c>
      <c r="W34" s="53">
        <v>847</v>
      </c>
      <c r="X34" s="49">
        <f t="shared" si="14"/>
        <v>2802.8199999999997</v>
      </c>
      <c r="Y34" s="49">
        <f t="shared" si="15"/>
        <v>3273.8199999999997</v>
      </c>
      <c r="Z34" s="49">
        <f t="shared" si="16"/>
        <v>3718.8199999999997</v>
      </c>
      <c r="AA34" s="49">
        <f t="shared" si="17"/>
        <v>4633.82</v>
      </c>
    </row>
    <row r="35" spans="1:27" ht="11.25">
      <c r="A35" s="65"/>
      <c r="B35" s="66"/>
      <c r="C35" s="66"/>
      <c r="D35" s="66"/>
      <c r="E35" s="46"/>
      <c r="F35" s="47" t="s">
        <v>30</v>
      </c>
      <c r="G35" s="48" t="s">
        <v>117</v>
      </c>
      <c r="H35" s="46"/>
      <c r="I35" s="47" t="s">
        <v>30</v>
      </c>
      <c r="J35" s="48" t="s">
        <v>118</v>
      </c>
      <c r="K35" s="49">
        <v>1331.97</v>
      </c>
      <c r="L35" s="49">
        <v>346.31</v>
      </c>
      <c r="M35" s="49">
        <f t="shared" si="9"/>
        <v>206.60000000000002</v>
      </c>
      <c r="N35" s="50">
        <v>1885.33</v>
      </c>
      <c r="O35" s="51">
        <f t="shared" si="10"/>
        <v>0.4154447923001268</v>
      </c>
      <c r="P35" s="49">
        <v>452</v>
      </c>
      <c r="Q35" s="52">
        <f t="shared" si="11"/>
        <v>0.23974582699050034</v>
      </c>
      <c r="R35" s="49">
        <v>881</v>
      </c>
      <c r="S35" s="52">
        <f t="shared" si="12"/>
        <v>0.46729219818281154</v>
      </c>
      <c r="T35" s="49">
        <v>1762</v>
      </c>
      <c r="U35" s="52">
        <f t="shared" si="13"/>
        <v>0.9345843963656231</v>
      </c>
      <c r="V35" s="49">
        <v>1033</v>
      </c>
      <c r="W35" s="53">
        <v>826</v>
      </c>
      <c r="X35" s="49">
        <f t="shared" si="14"/>
        <v>2711.33</v>
      </c>
      <c r="Y35" s="49">
        <f t="shared" si="15"/>
        <v>3163.33</v>
      </c>
      <c r="Z35" s="49">
        <f t="shared" si="16"/>
        <v>3592.33</v>
      </c>
      <c r="AA35" s="49">
        <f t="shared" si="17"/>
        <v>4473.33</v>
      </c>
    </row>
    <row r="36" spans="1:27" ht="6.75" customHeight="1">
      <c r="A36" s="67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9"/>
    </row>
    <row r="37" spans="1:27" s="39" customFormat="1" ht="33.75" customHeight="1">
      <c r="A37" s="33" t="s">
        <v>0</v>
      </c>
      <c r="B37" s="33" t="s">
        <v>1</v>
      </c>
      <c r="C37" s="33" t="s">
        <v>2</v>
      </c>
      <c r="D37" s="33"/>
      <c r="E37" s="33" t="s">
        <v>1</v>
      </c>
      <c r="F37" s="33" t="s">
        <v>2</v>
      </c>
      <c r="G37" s="34" t="s">
        <v>4</v>
      </c>
      <c r="H37" s="33" t="s">
        <v>1</v>
      </c>
      <c r="I37" s="33" t="s">
        <v>2</v>
      </c>
      <c r="J37" s="34" t="s">
        <v>5</v>
      </c>
      <c r="K37" s="34" t="s">
        <v>6</v>
      </c>
      <c r="L37" s="33" t="s">
        <v>7</v>
      </c>
      <c r="M37" s="34" t="s">
        <v>8</v>
      </c>
      <c r="N37" s="35" t="s">
        <v>155</v>
      </c>
      <c r="O37" s="35" t="s">
        <v>9</v>
      </c>
      <c r="P37" s="36" t="s">
        <v>73</v>
      </c>
      <c r="Q37" s="37"/>
      <c r="R37" s="38"/>
      <c r="S37" s="38"/>
      <c r="T37" s="38"/>
      <c r="U37" s="38"/>
      <c r="V37" s="38" t="s">
        <v>13</v>
      </c>
      <c r="W37" s="35" t="s">
        <v>156</v>
      </c>
      <c r="X37" s="34" t="s">
        <v>76</v>
      </c>
      <c r="Y37" s="34" t="s">
        <v>77</v>
      </c>
      <c r="Z37" s="34" t="s">
        <v>78</v>
      </c>
      <c r="AA37" s="34" t="s">
        <v>79</v>
      </c>
    </row>
    <row r="38" spans="1:27" s="39" customFormat="1" ht="11.25">
      <c r="A38" s="41"/>
      <c r="B38" s="41"/>
      <c r="C38" s="41"/>
      <c r="D38" s="41"/>
      <c r="E38" s="41"/>
      <c r="F38" s="41"/>
      <c r="G38" s="42"/>
      <c r="H38" s="41"/>
      <c r="I38" s="41"/>
      <c r="J38" s="42"/>
      <c r="K38" s="42"/>
      <c r="L38" s="41"/>
      <c r="M38" s="42"/>
      <c r="N38" s="43"/>
      <c r="O38" s="43"/>
      <c r="P38" s="38" t="s">
        <v>18</v>
      </c>
      <c r="Q38" s="44" t="s">
        <v>9</v>
      </c>
      <c r="R38" s="70"/>
      <c r="S38" s="70"/>
      <c r="T38" s="70"/>
      <c r="U38" s="70"/>
      <c r="V38" s="38"/>
      <c r="W38" s="43"/>
      <c r="X38" s="42"/>
      <c r="Y38" s="42"/>
      <c r="Z38" s="42"/>
      <c r="AA38" s="42"/>
    </row>
    <row r="39" spans="1:27" ht="11.25">
      <c r="A39" s="61" t="s">
        <v>119</v>
      </c>
      <c r="B39" s="62"/>
      <c r="C39" s="62"/>
      <c r="D39" s="62"/>
      <c r="E39" s="46" t="s">
        <v>120</v>
      </c>
      <c r="F39" s="47" t="s">
        <v>90</v>
      </c>
      <c r="G39" s="48" t="s">
        <v>121</v>
      </c>
      <c r="H39" s="46" t="s">
        <v>122</v>
      </c>
      <c r="I39" s="47" t="s">
        <v>90</v>
      </c>
      <c r="J39" s="48" t="s">
        <v>123</v>
      </c>
      <c r="K39" s="49">
        <v>942</v>
      </c>
      <c r="L39" s="71"/>
      <c r="M39" s="49">
        <f aca="true" t="shared" si="18" ref="M39:M50">V39*0.2</f>
        <v>251.20000000000002</v>
      </c>
      <c r="N39" s="50">
        <v>1193.55</v>
      </c>
      <c r="O39" s="51">
        <f aca="true" t="shared" si="19" ref="O39:O50">(N39-K39)/K39</f>
        <v>0.2670382165605095</v>
      </c>
      <c r="P39" s="49">
        <v>255</v>
      </c>
      <c r="Q39" s="52">
        <f aca="true" t="shared" si="20" ref="Q39:Q50">P39/N39</f>
        <v>0.21364835993464876</v>
      </c>
      <c r="R39" s="71"/>
      <c r="S39" s="72"/>
      <c r="T39" s="71"/>
      <c r="U39" s="72"/>
      <c r="V39" s="49">
        <v>1256</v>
      </c>
      <c r="W39" s="53">
        <v>1005</v>
      </c>
      <c r="X39" s="49">
        <f>N39+W39</f>
        <v>2198.55</v>
      </c>
      <c r="Y39" s="49">
        <f>N39+P39+W39</f>
        <v>2453.55</v>
      </c>
      <c r="Z39" s="71"/>
      <c r="AA39" s="71"/>
    </row>
    <row r="40" spans="1:27" ht="11.25">
      <c r="A40" s="63"/>
      <c r="B40" s="64"/>
      <c r="C40" s="64"/>
      <c r="D40" s="64"/>
      <c r="E40" s="46"/>
      <c r="F40" s="47" t="s">
        <v>34</v>
      </c>
      <c r="G40" s="48" t="s">
        <v>124</v>
      </c>
      <c r="H40" s="46"/>
      <c r="I40" s="47" t="s">
        <v>34</v>
      </c>
      <c r="J40" s="48" t="s">
        <v>125</v>
      </c>
      <c r="K40" s="49">
        <v>918.13</v>
      </c>
      <c r="L40" s="73"/>
      <c r="M40" s="49">
        <f t="shared" si="18"/>
        <v>246.60000000000002</v>
      </c>
      <c r="N40" s="50">
        <v>1165.08</v>
      </c>
      <c r="O40" s="51">
        <f t="shared" si="19"/>
        <v>0.2689706250748804</v>
      </c>
      <c r="P40" s="49">
        <v>248</v>
      </c>
      <c r="Q40" s="52">
        <f t="shared" si="20"/>
        <v>0.2128609194218423</v>
      </c>
      <c r="R40" s="73"/>
      <c r="S40" s="74"/>
      <c r="T40" s="73"/>
      <c r="U40" s="74"/>
      <c r="V40" s="49">
        <v>1233</v>
      </c>
      <c r="W40" s="53">
        <v>986</v>
      </c>
      <c r="X40" s="49">
        <f aca="true" t="shared" si="21" ref="X40:X50">N40+W40</f>
        <v>2151.08</v>
      </c>
      <c r="Y40" s="49">
        <f aca="true" t="shared" si="22" ref="Y40:Y50">N40+P40+W40</f>
        <v>2399.08</v>
      </c>
      <c r="Z40" s="73"/>
      <c r="AA40" s="73"/>
    </row>
    <row r="41" spans="1:27" ht="11.25">
      <c r="A41" s="63"/>
      <c r="B41" s="64"/>
      <c r="C41" s="64"/>
      <c r="D41" s="64"/>
      <c r="E41" s="46"/>
      <c r="F41" s="47" t="s">
        <v>96</v>
      </c>
      <c r="G41" s="48" t="s">
        <v>126</v>
      </c>
      <c r="H41" s="46"/>
      <c r="I41" s="47" t="s">
        <v>96</v>
      </c>
      <c r="J41" s="48" t="s">
        <v>127</v>
      </c>
      <c r="K41" s="49">
        <v>894.86</v>
      </c>
      <c r="L41" s="73"/>
      <c r="M41" s="49">
        <f t="shared" si="18"/>
        <v>242</v>
      </c>
      <c r="N41" s="50">
        <v>1137.21</v>
      </c>
      <c r="O41" s="51">
        <f t="shared" si="19"/>
        <v>0.27082448651185664</v>
      </c>
      <c r="P41" s="49">
        <v>242</v>
      </c>
      <c r="Q41" s="52">
        <f t="shared" si="20"/>
        <v>0.2128015054387492</v>
      </c>
      <c r="R41" s="73"/>
      <c r="S41" s="74"/>
      <c r="T41" s="73"/>
      <c r="U41" s="74"/>
      <c r="V41" s="49">
        <v>1210</v>
      </c>
      <c r="W41" s="53">
        <v>968</v>
      </c>
      <c r="X41" s="49">
        <f t="shared" si="21"/>
        <v>2105.21</v>
      </c>
      <c r="Y41" s="49">
        <f t="shared" si="22"/>
        <v>2347.21</v>
      </c>
      <c r="Z41" s="73"/>
      <c r="AA41" s="73"/>
    </row>
    <row r="42" spans="1:27" ht="11.25">
      <c r="A42" s="63"/>
      <c r="B42" s="64"/>
      <c r="C42" s="64"/>
      <c r="D42" s="64"/>
      <c r="E42" s="46"/>
      <c r="F42" s="47" t="s">
        <v>21</v>
      </c>
      <c r="G42" s="48" t="s">
        <v>128</v>
      </c>
      <c r="H42" s="46"/>
      <c r="I42" s="47" t="s">
        <v>21</v>
      </c>
      <c r="J42" s="48" t="s">
        <v>129</v>
      </c>
      <c r="K42" s="49">
        <v>872.18</v>
      </c>
      <c r="L42" s="73"/>
      <c r="M42" s="49">
        <f t="shared" si="18"/>
        <v>237.4</v>
      </c>
      <c r="N42" s="50">
        <v>1109.93</v>
      </c>
      <c r="O42" s="51">
        <f t="shared" si="19"/>
        <v>0.2725928134100761</v>
      </c>
      <c r="P42" s="49">
        <v>236</v>
      </c>
      <c r="Q42" s="52">
        <f t="shared" si="20"/>
        <v>0.21262602146081283</v>
      </c>
      <c r="R42" s="73"/>
      <c r="S42" s="74"/>
      <c r="T42" s="73"/>
      <c r="U42" s="74"/>
      <c r="V42" s="49">
        <v>1187</v>
      </c>
      <c r="W42" s="53">
        <v>950</v>
      </c>
      <c r="X42" s="49">
        <f t="shared" si="21"/>
        <v>2059.9300000000003</v>
      </c>
      <c r="Y42" s="49">
        <f t="shared" si="22"/>
        <v>2295.9300000000003</v>
      </c>
      <c r="Z42" s="73"/>
      <c r="AA42" s="73"/>
    </row>
    <row r="43" spans="1:27" ht="11.25">
      <c r="A43" s="63"/>
      <c r="B43" s="64"/>
      <c r="C43" s="64"/>
      <c r="D43" s="64"/>
      <c r="E43" s="46"/>
      <c r="F43" s="47" t="s">
        <v>26</v>
      </c>
      <c r="G43" s="48" t="s">
        <v>130</v>
      </c>
      <c r="H43" s="46"/>
      <c r="I43" s="47" t="s">
        <v>26</v>
      </c>
      <c r="J43" s="48" t="s">
        <v>131</v>
      </c>
      <c r="K43" s="49">
        <v>850.08</v>
      </c>
      <c r="L43" s="73"/>
      <c r="M43" s="49">
        <f t="shared" si="18"/>
        <v>233</v>
      </c>
      <c r="N43" s="50">
        <v>1083.43</v>
      </c>
      <c r="O43" s="51">
        <f t="shared" si="19"/>
        <v>0.27450357613401094</v>
      </c>
      <c r="P43" s="49">
        <v>230</v>
      </c>
      <c r="Q43" s="52">
        <f t="shared" si="20"/>
        <v>0.21228874961926472</v>
      </c>
      <c r="R43" s="73"/>
      <c r="S43" s="74"/>
      <c r="T43" s="73"/>
      <c r="U43" s="74"/>
      <c r="V43" s="49">
        <v>1165</v>
      </c>
      <c r="W43" s="53">
        <v>932</v>
      </c>
      <c r="X43" s="49">
        <f t="shared" si="21"/>
        <v>2015.43</v>
      </c>
      <c r="Y43" s="49">
        <f t="shared" si="22"/>
        <v>2245.4300000000003</v>
      </c>
      <c r="Z43" s="73"/>
      <c r="AA43" s="73"/>
    </row>
    <row r="44" spans="1:27" ht="11.25">
      <c r="A44" s="63"/>
      <c r="B44" s="64"/>
      <c r="C44" s="64"/>
      <c r="D44" s="64"/>
      <c r="E44" s="46"/>
      <c r="F44" s="47" t="s">
        <v>30</v>
      </c>
      <c r="G44" s="48" t="s">
        <v>132</v>
      </c>
      <c r="H44" s="46"/>
      <c r="I44" s="47" t="s">
        <v>30</v>
      </c>
      <c r="J44" s="48" t="s">
        <v>133</v>
      </c>
      <c r="K44" s="49">
        <v>828.54</v>
      </c>
      <c r="L44" s="73"/>
      <c r="M44" s="49">
        <f t="shared" si="18"/>
        <v>228.60000000000002</v>
      </c>
      <c r="N44" s="50">
        <v>1057.49</v>
      </c>
      <c r="O44" s="51">
        <f t="shared" si="19"/>
        <v>0.2763294469790234</v>
      </c>
      <c r="P44" s="49">
        <v>224</v>
      </c>
      <c r="Q44" s="52">
        <f t="shared" si="20"/>
        <v>0.21182233401734296</v>
      </c>
      <c r="R44" s="73"/>
      <c r="S44" s="74"/>
      <c r="T44" s="73"/>
      <c r="U44" s="74"/>
      <c r="V44" s="49">
        <v>1143</v>
      </c>
      <c r="W44" s="53">
        <v>914</v>
      </c>
      <c r="X44" s="49">
        <f t="shared" si="21"/>
        <v>1971.49</v>
      </c>
      <c r="Y44" s="49">
        <f t="shared" si="22"/>
        <v>2195.49</v>
      </c>
      <c r="Z44" s="73"/>
      <c r="AA44" s="73"/>
    </row>
    <row r="45" spans="1:27" ht="11.25">
      <c r="A45" s="63"/>
      <c r="B45" s="64"/>
      <c r="C45" s="64"/>
      <c r="D45" s="64"/>
      <c r="E45" s="46" t="s">
        <v>134</v>
      </c>
      <c r="F45" s="47" t="s">
        <v>90</v>
      </c>
      <c r="G45" s="48" t="s">
        <v>135</v>
      </c>
      <c r="H45" s="46" t="s">
        <v>136</v>
      </c>
      <c r="I45" s="47" t="s">
        <v>90</v>
      </c>
      <c r="J45" s="48" t="s">
        <v>137</v>
      </c>
      <c r="K45" s="49">
        <v>792.86</v>
      </c>
      <c r="L45" s="73"/>
      <c r="M45" s="49">
        <f t="shared" si="18"/>
        <v>220.60000000000002</v>
      </c>
      <c r="N45" s="50">
        <v>1013.81</v>
      </c>
      <c r="O45" s="51">
        <f t="shared" si="19"/>
        <v>0.27867467144262537</v>
      </c>
      <c r="P45" s="49">
        <v>215</v>
      </c>
      <c r="Q45" s="52">
        <f t="shared" si="20"/>
        <v>0.21207129541038264</v>
      </c>
      <c r="R45" s="73"/>
      <c r="S45" s="74"/>
      <c r="T45" s="73"/>
      <c r="U45" s="74"/>
      <c r="V45" s="49">
        <v>1103</v>
      </c>
      <c r="W45" s="53">
        <v>882</v>
      </c>
      <c r="X45" s="49">
        <f t="shared" si="21"/>
        <v>1895.81</v>
      </c>
      <c r="Y45" s="49">
        <f t="shared" si="22"/>
        <v>2110.81</v>
      </c>
      <c r="Z45" s="73"/>
      <c r="AA45" s="73"/>
    </row>
    <row r="46" spans="1:27" ht="11.25">
      <c r="A46" s="63"/>
      <c r="B46" s="64"/>
      <c r="C46" s="64"/>
      <c r="D46" s="64"/>
      <c r="E46" s="46"/>
      <c r="F46" s="47" t="s">
        <v>34</v>
      </c>
      <c r="G46" s="48" t="s">
        <v>138</v>
      </c>
      <c r="H46" s="46"/>
      <c r="I46" s="47" t="s">
        <v>34</v>
      </c>
      <c r="J46" s="48" t="s">
        <v>139</v>
      </c>
      <c r="K46" s="49">
        <v>772.77</v>
      </c>
      <c r="L46" s="73"/>
      <c r="M46" s="49">
        <f t="shared" si="18"/>
        <v>216.4</v>
      </c>
      <c r="N46" s="50">
        <v>989.52</v>
      </c>
      <c r="O46" s="51">
        <f t="shared" si="19"/>
        <v>0.28048449085756433</v>
      </c>
      <c r="P46" s="49">
        <v>209</v>
      </c>
      <c r="Q46" s="52">
        <f t="shared" si="20"/>
        <v>0.21121351766513058</v>
      </c>
      <c r="R46" s="73"/>
      <c r="S46" s="74"/>
      <c r="T46" s="73"/>
      <c r="U46" s="74"/>
      <c r="V46" s="49">
        <v>1082</v>
      </c>
      <c r="W46" s="53">
        <v>866</v>
      </c>
      <c r="X46" s="49">
        <f t="shared" si="21"/>
        <v>1855.52</v>
      </c>
      <c r="Y46" s="49">
        <f t="shared" si="22"/>
        <v>2064.52</v>
      </c>
      <c r="Z46" s="73"/>
      <c r="AA46" s="73"/>
    </row>
    <row r="47" spans="1:27" ht="11.25">
      <c r="A47" s="63"/>
      <c r="B47" s="64"/>
      <c r="C47" s="64"/>
      <c r="D47" s="64"/>
      <c r="E47" s="46"/>
      <c r="F47" s="47" t="s">
        <v>96</v>
      </c>
      <c r="G47" s="48" t="s">
        <v>140</v>
      </c>
      <c r="H47" s="46"/>
      <c r="I47" s="47" t="s">
        <v>96</v>
      </c>
      <c r="J47" s="48" t="s">
        <v>141</v>
      </c>
      <c r="K47" s="49">
        <v>753.19</v>
      </c>
      <c r="L47" s="73"/>
      <c r="M47" s="49">
        <f t="shared" si="18"/>
        <v>212.4</v>
      </c>
      <c r="N47" s="50">
        <v>965.94</v>
      </c>
      <c r="O47" s="51">
        <f t="shared" si="19"/>
        <v>0.2824652478126369</v>
      </c>
      <c r="P47" s="49">
        <v>204</v>
      </c>
      <c r="Q47" s="52">
        <f t="shared" si="20"/>
        <v>0.21119324181626187</v>
      </c>
      <c r="R47" s="73"/>
      <c r="S47" s="74"/>
      <c r="T47" s="73"/>
      <c r="U47" s="74"/>
      <c r="V47" s="49">
        <v>1062</v>
      </c>
      <c r="W47" s="53">
        <v>850</v>
      </c>
      <c r="X47" s="49">
        <f t="shared" si="21"/>
        <v>1815.94</v>
      </c>
      <c r="Y47" s="49">
        <f t="shared" si="22"/>
        <v>2019.94</v>
      </c>
      <c r="Z47" s="73"/>
      <c r="AA47" s="73"/>
    </row>
    <row r="48" spans="1:27" ht="11.25">
      <c r="A48" s="63"/>
      <c r="B48" s="64"/>
      <c r="C48" s="64"/>
      <c r="D48" s="64"/>
      <c r="E48" s="46"/>
      <c r="F48" s="47" t="s">
        <v>21</v>
      </c>
      <c r="G48" s="48" t="s">
        <v>142</v>
      </c>
      <c r="H48" s="46"/>
      <c r="I48" s="47" t="s">
        <v>21</v>
      </c>
      <c r="J48" s="48" t="s">
        <v>143</v>
      </c>
      <c r="K48" s="49">
        <v>734.1</v>
      </c>
      <c r="L48" s="73"/>
      <c r="M48" s="49">
        <f t="shared" si="18"/>
        <v>208.4</v>
      </c>
      <c r="N48" s="50">
        <v>942.85</v>
      </c>
      <c r="O48" s="51">
        <f t="shared" si="19"/>
        <v>0.28436180356899604</v>
      </c>
      <c r="P48" s="49">
        <v>199</v>
      </c>
      <c r="Q48" s="52">
        <f t="shared" si="20"/>
        <v>0.21106220501670467</v>
      </c>
      <c r="R48" s="73"/>
      <c r="S48" s="74"/>
      <c r="T48" s="73"/>
      <c r="U48" s="74"/>
      <c r="V48" s="49">
        <v>1042</v>
      </c>
      <c r="W48" s="53">
        <v>834</v>
      </c>
      <c r="X48" s="49">
        <f t="shared" si="21"/>
        <v>1776.85</v>
      </c>
      <c r="Y48" s="49">
        <f t="shared" si="22"/>
        <v>1975.85</v>
      </c>
      <c r="Z48" s="73"/>
      <c r="AA48" s="73"/>
    </row>
    <row r="49" spans="1:27" ht="11.25">
      <c r="A49" s="63"/>
      <c r="B49" s="64"/>
      <c r="C49" s="64"/>
      <c r="D49" s="64"/>
      <c r="E49" s="46"/>
      <c r="F49" s="47" t="s">
        <v>26</v>
      </c>
      <c r="G49" s="48" t="s">
        <v>144</v>
      </c>
      <c r="H49" s="46"/>
      <c r="I49" s="47" t="s">
        <v>26</v>
      </c>
      <c r="J49" s="48" t="s">
        <v>145</v>
      </c>
      <c r="K49" s="49">
        <v>715.5</v>
      </c>
      <c r="L49" s="73"/>
      <c r="M49" s="49">
        <f t="shared" si="18"/>
        <v>204.60000000000002</v>
      </c>
      <c r="N49" s="50">
        <v>920.45</v>
      </c>
      <c r="O49" s="51">
        <f t="shared" si="19"/>
        <v>0.2864430468204054</v>
      </c>
      <c r="P49" s="49">
        <v>194</v>
      </c>
      <c r="Q49" s="52">
        <f t="shared" si="20"/>
        <v>0.21076647292085393</v>
      </c>
      <c r="R49" s="73"/>
      <c r="S49" s="74"/>
      <c r="T49" s="73"/>
      <c r="U49" s="74"/>
      <c r="V49" s="49">
        <v>1023</v>
      </c>
      <c r="W49" s="53">
        <v>818</v>
      </c>
      <c r="X49" s="49">
        <f t="shared" si="21"/>
        <v>1738.45</v>
      </c>
      <c r="Y49" s="49">
        <f t="shared" si="22"/>
        <v>1932.45</v>
      </c>
      <c r="Z49" s="73"/>
      <c r="AA49" s="73"/>
    </row>
    <row r="50" spans="1:27" ht="11.25">
      <c r="A50" s="65"/>
      <c r="B50" s="66"/>
      <c r="C50" s="66"/>
      <c r="D50" s="66"/>
      <c r="E50" s="46"/>
      <c r="F50" s="47" t="s">
        <v>30</v>
      </c>
      <c r="G50" s="48" t="s">
        <v>146</v>
      </c>
      <c r="H50" s="46"/>
      <c r="I50" s="47" t="s">
        <v>30</v>
      </c>
      <c r="J50" s="48" t="s">
        <v>147</v>
      </c>
      <c r="K50" s="49">
        <v>697.37</v>
      </c>
      <c r="L50" s="75"/>
      <c r="M50" s="49">
        <f t="shared" si="18"/>
        <v>200.8</v>
      </c>
      <c r="N50" s="50">
        <v>898.52</v>
      </c>
      <c r="O50" s="51">
        <f t="shared" si="19"/>
        <v>0.2884408563603252</v>
      </c>
      <c r="P50" s="49">
        <v>189</v>
      </c>
      <c r="Q50" s="52">
        <f t="shared" si="20"/>
        <v>0.21034590215020255</v>
      </c>
      <c r="R50" s="75"/>
      <c r="S50" s="76"/>
      <c r="T50" s="75"/>
      <c r="U50" s="76"/>
      <c r="V50" s="49">
        <v>1004</v>
      </c>
      <c r="W50" s="53">
        <v>803</v>
      </c>
      <c r="X50" s="49">
        <f t="shared" si="21"/>
        <v>1701.52</v>
      </c>
      <c r="Y50" s="49">
        <f t="shared" si="22"/>
        <v>1890.52</v>
      </c>
      <c r="Z50" s="75"/>
      <c r="AA50" s="75"/>
    </row>
  </sheetData>
  <sheetProtection/>
  <mergeCells count="111">
    <mergeCell ref="L39:L50"/>
    <mergeCell ref="R39:R50"/>
    <mergeCell ref="T39:T50"/>
    <mergeCell ref="Z39:Z50"/>
    <mergeCell ref="AA39:AA50"/>
    <mergeCell ref="E45:E50"/>
    <mergeCell ref="H45:H50"/>
    <mergeCell ref="A39:A50"/>
    <mergeCell ref="B39:B50"/>
    <mergeCell ref="C39:C50"/>
    <mergeCell ref="D39:D50"/>
    <mergeCell ref="E39:E44"/>
    <mergeCell ref="H39:H44"/>
    <mergeCell ref="P37:Q37"/>
    <mergeCell ref="W37:W38"/>
    <mergeCell ref="X37:X38"/>
    <mergeCell ref="Y37:Y38"/>
    <mergeCell ref="Z37:Z38"/>
    <mergeCell ref="AA37:AA38"/>
    <mergeCell ref="J37:J38"/>
    <mergeCell ref="K37:K38"/>
    <mergeCell ref="L37:L38"/>
    <mergeCell ref="M37:M38"/>
    <mergeCell ref="N37:N38"/>
    <mergeCell ref="O37:O38"/>
    <mergeCell ref="A36:AA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A21:A35"/>
    <mergeCell ref="B21:B35"/>
    <mergeCell ref="C21:C35"/>
    <mergeCell ref="D21:D35"/>
    <mergeCell ref="E21:E23"/>
    <mergeCell ref="H21:H23"/>
    <mergeCell ref="E24:E29"/>
    <mergeCell ref="H24:H29"/>
    <mergeCell ref="E30:E35"/>
    <mergeCell ref="H30:H35"/>
    <mergeCell ref="V19:V20"/>
    <mergeCell ref="W19:W20"/>
    <mergeCell ref="X19:X20"/>
    <mergeCell ref="Y19:Y20"/>
    <mergeCell ref="Z19:Z20"/>
    <mergeCell ref="AA19:AA20"/>
    <mergeCell ref="M19:M20"/>
    <mergeCell ref="N19:N20"/>
    <mergeCell ref="O19:O20"/>
    <mergeCell ref="P19:Q19"/>
    <mergeCell ref="R19:S19"/>
    <mergeCell ref="T19:U19"/>
    <mergeCell ref="G19:G20"/>
    <mergeCell ref="H19:H20"/>
    <mergeCell ref="I19:I20"/>
    <mergeCell ref="J19:J20"/>
    <mergeCell ref="K19:K20"/>
    <mergeCell ref="L19:L20"/>
    <mergeCell ref="A19:A20"/>
    <mergeCell ref="B19:B20"/>
    <mergeCell ref="C19:C20"/>
    <mergeCell ref="D19:D20"/>
    <mergeCell ref="E19:E20"/>
    <mergeCell ref="F19:F20"/>
    <mergeCell ref="B15:B17"/>
    <mergeCell ref="C15:C17"/>
    <mergeCell ref="D15:D17"/>
    <mergeCell ref="E15:E17"/>
    <mergeCell ref="H15:H17"/>
    <mergeCell ref="A18:AA18"/>
    <mergeCell ref="E6:E8"/>
    <mergeCell ref="H6:H8"/>
    <mergeCell ref="B9:B11"/>
    <mergeCell ref="E9:E11"/>
    <mergeCell ref="H9:H11"/>
    <mergeCell ref="B12:B14"/>
    <mergeCell ref="E12:E14"/>
    <mergeCell ref="H12:H14"/>
    <mergeCell ref="W1:W2"/>
    <mergeCell ref="X1:X2"/>
    <mergeCell ref="Y1:Y2"/>
    <mergeCell ref="Z1:Z2"/>
    <mergeCell ref="AA1:AA2"/>
    <mergeCell ref="A3:A17"/>
    <mergeCell ref="B3:B5"/>
    <mergeCell ref="E3:E5"/>
    <mergeCell ref="H3:H5"/>
    <mergeCell ref="B6:B8"/>
    <mergeCell ref="M1:M2"/>
    <mergeCell ref="N1:N2"/>
    <mergeCell ref="O1:O2"/>
    <mergeCell ref="P1:Q1"/>
    <mergeCell ref="R1:S1"/>
    <mergeCell ref="T1:U1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printOptions horizontalCentered="1" verticalCentered="1"/>
  <pageMargins left="0.4" right="0.27" top="0.7874015748031497" bottom="0.7874015748031497" header="0.31496062992125984" footer="0.31496062992125984"/>
  <pageSetup fitToHeight="1" fitToWidth="1" horizontalDpi="600" verticalDpi="600" orientation="landscape" paperSize="9" scale="82" r:id="rId1"/>
  <headerFooter>
    <oddHeader>&amp;C&amp;A&amp;R&amp;D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showOutlineSymbols="0" zoomScalePageLayoutView="0" workbookViewId="0" topLeftCell="I1">
      <selection activeCell="A1" sqref="A1"/>
    </sheetView>
  </sheetViews>
  <sheetFormatPr defaultColWidth="9.00390625" defaultRowHeight="15"/>
  <cols>
    <col min="1" max="1" width="4.421875" style="1" customWidth="1"/>
    <col min="2" max="2" width="5.421875" style="1" customWidth="1"/>
    <col min="3" max="3" width="5.8515625" style="1" customWidth="1"/>
    <col min="4" max="4" width="18.421875" style="1" customWidth="1"/>
    <col min="5" max="5" width="5.421875" style="1" customWidth="1"/>
    <col min="6" max="6" width="5.8515625" style="1" customWidth="1"/>
    <col min="7" max="7" width="16.7109375" style="1" customWidth="1"/>
    <col min="8" max="8" width="5.421875" style="1" customWidth="1"/>
    <col min="9" max="9" width="5.8515625" style="1" customWidth="1"/>
    <col min="10" max="10" width="19.28125" style="1" customWidth="1"/>
    <col min="11" max="13" width="9.140625" style="1" customWidth="1"/>
    <col min="14" max="14" width="9.57421875" style="1" customWidth="1"/>
    <col min="15" max="18" width="9.140625" style="1" customWidth="1"/>
    <col min="19" max="19" width="9.57421875" style="1" customWidth="1"/>
    <col min="20" max="255" width="9.140625" style="1" customWidth="1"/>
    <col min="256" max="16384" width="9.00390625" style="2" customWidth="1"/>
  </cols>
  <sheetData>
    <row r="1" spans="1:19" s="5" customFormat="1" ht="45">
      <c r="A1" s="11" t="s">
        <v>0</v>
      </c>
      <c r="B1" s="11" t="s">
        <v>148</v>
      </c>
      <c r="C1" s="11" t="s">
        <v>149</v>
      </c>
      <c r="D1" s="11" t="s">
        <v>3</v>
      </c>
      <c r="E1" s="11" t="s">
        <v>148</v>
      </c>
      <c r="F1" s="11" t="s">
        <v>149</v>
      </c>
      <c r="G1" s="12" t="s">
        <v>4</v>
      </c>
      <c r="H1" s="11" t="s">
        <v>148</v>
      </c>
      <c r="I1" s="11" t="s">
        <v>149</v>
      </c>
      <c r="J1" s="12" t="s">
        <v>5</v>
      </c>
      <c r="K1" s="12" t="s">
        <v>150</v>
      </c>
      <c r="L1" s="12" t="s">
        <v>151</v>
      </c>
      <c r="M1" s="12" t="s">
        <v>152</v>
      </c>
      <c r="N1" s="12" t="s">
        <v>153</v>
      </c>
      <c r="O1" s="12" t="s">
        <v>13</v>
      </c>
      <c r="P1" s="12" t="s">
        <v>14</v>
      </c>
      <c r="Q1" s="12" t="s">
        <v>15</v>
      </c>
      <c r="R1" s="12" t="s">
        <v>16</v>
      </c>
      <c r="S1" s="12" t="s">
        <v>17</v>
      </c>
    </row>
    <row r="2" spans="1:19" ht="15">
      <c r="A2" s="26" t="s">
        <v>19</v>
      </c>
      <c r="B2" s="27" t="s">
        <v>20</v>
      </c>
      <c r="C2" s="14" t="s">
        <v>21</v>
      </c>
      <c r="D2" s="14" t="s">
        <v>22</v>
      </c>
      <c r="E2" s="27" t="s">
        <v>23</v>
      </c>
      <c r="F2" s="14" t="s">
        <v>21</v>
      </c>
      <c r="G2" s="14" t="s">
        <v>24</v>
      </c>
      <c r="H2" s="27" t="s">
        <v>23</v>
      </c>
      <c r="I2" s="14" t="s">
        <v>21</v>
      </c>
      <c r="J2" s="14" t="s">
        <v>25</v>
      </c>
      <c r="K2" s="15">
        <v>6620.76</v>
      </c>
      <c r="L2" s="15">
        <v>1501</v>
      </c>
      <c r="M2" s="15">
        <v>2918</v>
      </c>
      <c r="N2" s="15">
        <v>5838</v>
      </c>
      <c r="O2" s="15">
        <v>2223</v>
      </c>
      <c r="P2" s="15">
        <f aca="true" t="shared" si="0" ref="P2:P16">K2+O2</f>
        <v>8843.76</v>
      </c>
      <c r="Q2" s="15">
        <f aca="true" t="shared" si="1" ref="Q2:Q16">K2+L2+O2</f>
        <v>10344.76</v>
      </c>
      <c r="R2" s="15">
        <f aca="true" t="shared" si="2" ref="R2:R16">K2+M2+O2</f>
        <v>11761.76</v>
      </c>
      <c r="S2" s="15">
        <f aca="true" t="shared" si="3" ref="S2:S16">K2+N2+O2</f>
        <v>14681.76</v>
      </c>
    </row>
    <row r="3" spans="1:19" ht="15">
      <c r="A3" s="26"/>
      <c r="B3" s="27"/>
      <c r="C3" s="14" t="s">
        <v>26</v>
      </c>
      <c r="D3" s="14" t="s">
        <v>27</v>
      </c>
      <c r="E3" s="27"/>
      <c r="F3" s="14" t="s">
        <v>26</v>
      </c>
      <c r="G3" s="14" t="s">
        <v>28</v>
      </c>
      <c r="H3" s="27"/>
      <c r="I3" s="14" t="s">
        <v>26</v>
      </c>
      <c r="J3" s="14" t="s">
        <v>29</v>
      </c>
      <c r="K3" s="15">
        <f>6382.76</f>
        <v>6382.76</v>
      </c>
      <c r="L3" s="15">
        <v>1444</v>
      </c>
      <c r="M3" s="15">
        <v>2811</v>
      </c>
      <c r="N3" s="15">
        <v>5620</v>
      </c>
      <c r="O3" s="15">
        <v>2170</v>
      </c>
      <c r="P3" s="15">
        <f t="shared" si="0"/>
        <v>8552.76</v>
      </c>
      <c r="Q3" s="15">
        <f t="shared" si="1"/>
        <v>9996.76</v>
      </c>
      <c r="R3" s="15">
        <f t="shared" si="2"/>
        <v>11363.76</v>
      </c>
      <c r="S3" s="15">
        <f t="shared" si="3"/>
        <v>14172.76</v>
      </c>
    </row>
    <row r="4" spans="1:19" ht="15">
      <c r="A4" s="26"/>
      <c r="B4" s="27"/>
      <c r="C4" s="14" t="s">
        <v>30</v>
      </c>
      <c r="D4" s="14" t="s">
        <v>31</v>
      </c>
      <c r="E4" s="27"/>
      <c r="F4" s="14" t="s">
        <v>30</v>
      </c>
      <c r="G4" s="14" t="s">
        <v>32</v>
      </c>
      <c r="H4" s="27"/>
      <c r="I4" s="14" t="s">
        <v>30</v>
      </c>
      <c r="J4" s="14" t="s">
        <v>33</v>
      </c>
      <c r="K4" s="15">
        <v>6154.04</v>
      </c>
      <c r="L4" s="15">
        <v>1391</v>
      </c>
      <c r="M4" s="15">
        <v>2705</v>
      </c>
      <c r="N4" s="15">
        <v>5414</v>
      </c>
      <c r="O4" s="15">
        <v>2117</v>
      </c>
      <c r="P4" s="15">
        <f t="shared" si="0"/>
        <v>8271.04</v>
      </c>
      <c r="Q4" s="15">
        <f t="shared" si="1"/>
        <v>9662.04</v>
      </c>
      <c r="R4" s="15">
        <f t="shared" si="2"/>
        <v>10976.04</v>
      </c>
      <c r="S4" s="15">
        <f t="shared" si="3"/>
        <v>13685.04</v>
      </c>
    </row>
    <row r="5" spans="1:19" ht="15">
      <c r="A5" s="26"/>
      <c r="B5" s="27" t="s">
        <v>34</v>
      </c>
      <c r="C5" s="14" t="s">
        <v>21</v>
      </c>
      <c r="D5" s="14" t="s">
        <v>35</v>
      </c>
      <c r="E5" s="27" t="s">
        <v>30</v>
      </c>
      <c r="F5" s="14" t="s">
        <v>21</v>
      </c>
      <c r="G5" s="14" t="s">
        <v>36</v>
      </c>
      <c r="H5" s="27" t="s">
        <v>30</v>
      </c>
      <c r="I5" s="14" t="s">
        <v>21</v>
      </c>
      <c r="J5" s="14" t="s">
        <v>37</v>
      </c>
      <c r="K5" s="15">
        <v>5829.46</v>
      </c>
      <c r="L5" s="15">
        <v>1317</v>
      </c>
      <c r="M5" s="15">
        <v>2559</v>
      </c>
      <c r="N5" s="15">
        <v>5119</v>
      </c>
      <c r="O5" s="15">
        <v>2039</v>
      </c>
      <c r="P5" s="15">
        <f t="shared" si="0"/>
        <v>7868.46</v>
      </c>
      <c r="Q5" s="15">
        <f t="shared" si="1"/>
        <v>9185.46</v>
      </c>
      <c r="R5" s="15">
        <f t="shared" si="2"/>
        <v>10427.46</v>
      </c>
      <c r="S5" s="15">
        <f t="shared" si="3"/>
        <v>12987.46</v>
      </c>
    </row>
    <row r="6" spans="1:19" ht="15">
      <c r="A6" s="26"/>
      <c r="B6" s="27"/>
      <c r="C6" s="14" t="s">
        <v>26</v>
      </c>
      <c r="D6" s="14" t="s">
        <v>38</v>
      </c>
      <c r="E6" s="27"/>
      <c r="F6" s="14" t="s">
        <v>26</v>
      </c>
      <c r="G6" s="14" t="s">
        <v>39</v>
      </c>
      <c r="H6" s="27"/>
      <c r="I6" s="14" t="s">
        <v>26</v>
      </c>
      <c r="J6" s="14" t="s">
        <v>40</v>
      </c>
      <c r="K6" s="15">
        <v>5620.51</v>
      </c>
      <c r="L6" s="15">
        <v>1265</v>
      </c>
      <c r="M6" s="15">
        <v>2464</v>
      </c>
      <c r="N6" s="15">
        <v>4927</v>
      </c>
      <c r="O6" s="15">
        <v>1990</v>
      </c>
      <c r="P6" s="15">
        <f t="shared" si="0"/>
        <v>7610.51</v>
      </c>
      <c r="Q6" s="15">
        <f t="shared" si="1"/>
        <v>8875.51</v>
      </c>
      <c r="R6" s="15">
        <f t="shared" si="2"/>
        <v>10074.51</v>
      </c>
      <c r="S6" s="15">
        <f t="shared" si="3"/>
        <v>12537.51</v>
      </c>
    </row>
    <row r="7" spans="1:19" ht="15">
      <c r="A7" s="26"/>
      <c r="B7" s="27"/>
      <c r="C7" s="14" t="s">
        <v>30</v>
      </c>
      <c r="D7" s="14" t="s">
        <v>41</v>
      </c>
      <c r="E7" s="27"/>
      <c r="F7" s="14" t="s">
        <v>30</v>
      </c>
      <c r="G7" s="14" t="s">
        <v>42</v>
      </c>
      <c r="H7" s="27"/>
      <c r="I7" s="14" t="s">
        <v>30</v>
      </c>
      <c r="J7" s="14" t="s">
        <v>43</v>
      </c>
      <c r="K7" s="15">
        <v>5418.43</v>
      </c>
      <c r="L7" s="15">
        <v>1219</v>
      </c>
      <c r="M7" s="15">
        <v>2372</v>
      </c>
      <c r="N7" s="15">
        <v>4745</v>
      </c>
      <c r="O7" s="15">
        <v>1942</v>
      </c>
      <c r="P7" s="15">
        <f t="shared" si="0"/>
        <v>7360.43</v>
      </c>
      <c r="Q7" s="15">
        <f t="shared" si="1"/>
        <v>8579.43</v>
      </c>
      <c r="R7" s="15">
        <f t="shared" si="2"/>
        <v>9732.43</v>
      </c>
      <c r="S7" s="15">
        <f t="shared" si="3"/>
        <v>12105.43</v>
      </c>
    </row>
    <row r="8" spans="1:19" ht="15">
      <c r="A8" s="26"/>
      <c r="B8" s="27" t="s">
        <v>44</v>
      </c>
      <c r="C8" s="14" t="s">
        <v>21</v>
      </c>
      <c r="D8" s="14" t="s">
        <v>45</v>
      </c>
      <c r="E8" s="27" t="s">
        <v>46</v>
      </c>
      <c r="F8" s="14" t="s">
        <v>21</v>
      </c>
      <c r="G8" s="14" t="s">
        <v>47</v>
      </c>
      <c r="H8" s="27" t="s">
        <v>46</v>
      </c>
      <c r="I8" s="14" t="s">
        <v>21</v>
      </c>
      <c r="J8" s="14" t="s">
        <v>48</v>
      </c>
      <c r="K8" s="15">
        <v>5133.56</v>
      </c>
      <c r="L8" s="15">
        <v>1153</v>
      </c>
      <c r="M8" s="15">
        <v>2243</v>
      </c>
      <c r="N8" s="15">
        <v>4486</v>
      </c>
      <c r="O8" s="15">
        <v>1871</v>
      </c>
      <c r="P8" s="15">
        <f t="shared" si="0"/>
        <v>7004.56</v>
      </c>
      <c r="Q8" s="15">
        <f t="shared" si="1"/>
        <v>8157.56</v>
      </c>
      <c r="R8" s="15">
        <f t="shared" si="2"/>
        <v>9247.560000000001</v>
      </c>
      <c r="S8" s="15">
        <f t="shared" si="3"/>
        <v>11490.560000000001</v>
      </c>
    </row>
    <row r="9" spans="1:19" ht="15">
      <c r="A9" s="26"/>
      <c r="B9" s="27"/>
      <c r="C9" s="14" t="s">
        <v>26</v>
      </c>
      <c r="D9" s="14" t="s">
        <v>49</v>
      </c>
      <c r="E9" s="27"/>
      <c r="F9" s="14" t="s">
        <v>26</v>
      </c>
      <c r="G9" s="14" t="s">
        <v>50</v>
      </c>
      <c r="H9" s="27"/>
      <c r="I9" s="14" t="s">
        <v>26</v>
      </c>
      <c r="J9" s="14" t="s">
        <v>51</v>
      </c>
      <c r="K9" s="15">
        <v>4950.27</v>
      </c>
      <c r="L9" s="15">
        <v>1111</v>
      </c>
      <c r="M9" s="15">
        <v>2161</v>
      </c>
      <c r="N9" s="15">
        <v>4321</v>
      </c>
      <c r="O9" s="15">
        <v>1826</v>
      </c>
      <c r="P9" s="15">
        <f t="shared" si="0"/>
        <v>6776.27</v>
      </c>
      <c r="Q9" s="15">
        <f t="shared" si="1"/>
        <v>7887.27</v>
      </c>
      <c r="R9" s="15">
        <f t="shared" si="2"/>
        <v>8937.27</v>
      </c>
      <c r="S9" s="15">
        <f t="shared" si="3"/>
        <v>11097.27</v>
      </c>
    </row>
    <row r="10" spans="1:19" ht="15">
      <c r="A10" s="26"/>
      <c r="B10" s="27"/>
      <c r="C10" s="14" t="s">
        <v>30</v>
      </c>
      <c r="D10" s="14" t="s">
        <v>52</v>
      </c>
      <c r="E10" s="27"/>
      <c r="F10" s="14" t="s">
        <v>30</v>
      </c>
      <c r="G10" s="14" t="s">
        <v>53</v>
      </c>
      <c r="H10" s="27"/>
      <c r="I10" s="14" t="s">
        <v>30</v>
      </c>
      <c r="J10" s="14" t="s">
        <v>54</v>
      </c>
      <c r="K10" s="15">
        <v>4773.04</v>
      </c>
      <c r="L10" s="15">
        <v>1069</v>
      </c>
      <c r="M10" s="15">
        <v>2081</v>
      </c>
      <c r="N10" s="15">
        <v>4161</v>
      </c>
      <c r="O10" s="15">
        <v>1782</v>
      </c>
      <c r="P10" s="15">
        <f t="shared" si="0"/>
        <v>6555.04</v>
      </c>
      <c r="Q10" s="15">
        <f t="shared" si="1"/>
        <v>7624.04</v>
      </c>
      <c r="R10" s="15">
        <f t="shared" si="2"/>
        <v>8636.04</v>
      </c>
      <c r="S10" s="15">
        <f t="shared" si="3"/>
        <v>10716.04</v>
      </c>
    </row>
    <row r="11" spans="1:19" ht="15">
      <c r="A11" s="26"/>
      <c r="B11" s="27" t="s">
        <v>55</v>
      </c>
      <c r="C11" s="14" t="s">
        <v>21</v>
      </c>
      <c r="D11" s="14" t="s">
        <v>56</v>
      </c>
      <c r="E11" s="27" t="s">
        <v>57</v>
      </c>
      <c r="F11" s="14" t="s">
        <v>21</v>
      </c>
      <c r="G11" s="14" t="s">
        <v>58</v>
      </c>
      <c r="H11" s="27" t="s">
        <v>57</v>
      </c>
      <c r="I11" s="14" t="s">
        <v>21</v>
      </c>
      <c r="J11" s="14" t="s">
        <v>59</v>
      </c>
      <c r="K11" s="15">
        <v>4522.42</v>
      </c>
      <c r="L11" s="15">
        <v>1012</v>
      </c>
      <c r="M11" s="15">
        <v>1967</v>
      </c>
      <c r="N11" s="15">
        <v>3933</v>
      </c>
      <c r="O11" s="15">
        <v>1717</v>
      </c>
      <c r="P11" s="15">
        <f t="shared" si="0"/>
        <v>6239.42</v>
      </c>
      <c r="Q11" s="15">
        <f t="shared" si="1"/>
        <v>7251.42</v>
      </c>
      <c r="R11" s="15">
        <f t="shared" si="2"/>
        <v>8206.42</v>
      </c>
      <c r="S11" s="15">
        <f t="shared" si="3"/>
        <v>10172.42</v>
      </c>
    </row>
    <row r="12" spans="1:19" ht="15">
      <c r="A12" s="26"/>
      <c r="B12" s="27"/>
      <c r="C12" s="14" t="s">
        <v>26</v>
      </c>
      <c r="D12" s="14" t="s">
        <v>60</v>
      </c>
      <c r="E12" s="27"/>
      <c r="F12" s="14" t="s">
        <v>26</v>
      </c>
      <c r="G12" s="14" t="s">
        <v>61</v>
      </c>
      <c r="H12" s="27"/>
      <c r="I12" s="14" t="s">
        <v>26</v>
      </c>
      <c r="J12" s="14" t="s">
        <v>62</v>
      </c>
      <c r="K12" s="15">
        <v>4362.08</v>
      </c>
      <c r="L12" s="15">
        <v>976</v>
      </c>
      <c r="M12" s="15">
        <v>1895</v>
      </c>
      <c r="N12" s="15">
        <v>3790</v>
      </c>
      <c r="O12" s="15">
        <v>1675</v>
      </c>
      <c r="P12" s="15">
        <f t="shared" si="0"/>
        <v>6037.08</v>
      </c>
      <c r="Q12" s="15">
        <f t="shared" si="1"/>
        <v>7013.08</v>
      </c>
      <c r="R12" s="15">
        <f t="shared" si="2"/>
        <v>7932.08</v>
      </c>
      <c r="S12" s="15">
        <f t="shared" si="3"/>
        <v>9827.08</v>
      </c>
    </row>
    <row r="13" spans="1:19" ht="15">
      <c r="A13" s="26"/>
      <c r="B13" s="27"/>
      <c r="C13" s="14" t="s">
        <v>30</v>
      </c>
      <c r="D13" s="14" t="s">
        <v>63</v>
      </c>
      <c r="E13" s="27"/>
      <c r="F13" s="14" t="s">
        <v>30</v>
      </c>
      <c r="G13" s="14" t="s">
        <v>64</v>
      </c>
      <c r="H13" s="27"/>
      <c r="I13" s="14" t="s">
        <v>30</v>
      </c>
      <c r="J13" s="14" t="s">
        <v>65</v>
      </c>
      <c r="K13" s="15">
        <v>4206.33</v>
      </c>
      <c r="L13" s="15">
        <v>937</v>
      </c>
      <c r="M13" s="15">
        <v>1825</v>
      </c>
      <c r="N13" s="15">
        <v>3649</v>
      </c>
      <c r="O13" s="15">
        <v>1635</v>
      </c>
      <c r="P13" s="15">
        <f t="shared" si="0"/>
        <v>5841.33</v>
      </c>
      <c r="Q13" s="15">
        <f t="shared" si="1"/>
        <v>6778.33</v>
      </c>
      <c r="R13" s="15">
        <f t="shared" si="2"/>
        <v>7666.33</v>
      </c>
      <c r="S13" s="15">
        <f t="shared" si="3"/>
        <v>9490.33</v>
      </c>
    </row>
    <row r="14" spans="1:19" ht="15">
      <c r="A14" s="26"/>
      <c r="B14" s="27"/>
      <c r="C14" s="28"/>
      <c r="D14" s="28"/>
      <c r="E14" s="27" t="s">
        <v>66</v>
      </c>
      <c r="F14" s="14" t="s">
        <v>21</v>
      </c>
      <c r="G14" s="14" t="s">
        <v>67</v>
      </c>
      <c r="H14" s="27" t="s">
        <v>66</v>
      </c>
      <c r="I14" s="14" t="s">
        <v>21</v>
      </c>
      <c r="J14" s="14" t="s">
        <v>68</v>
      </c>
      <c r="K14" s="15">
        <v>3985.62</v>
      </c>
      <c r="L14" s="15">
        <v>887</v>
      </c>
      <c r="M14" s="15">
        <v>1725</v>
      </c>
      <c r="N14" s="15">
        <v>3451</v>
      </c>
      <c r="O14" s="15">
        <v>1577</v>
      </c>
      <c r="P14" s="15">
        <f t="shared" si="0"/>
        <v>5562.62</v>
      </c>
      <c r="Q14" s="15">
        <f t="shared" si="1"/>
        <v>6449.62</v>
      </c>
      <c r="R14" s="15">
        <f t="shared" si="2"/>
        <v>7287.62</v>
      </c>
      <c r="S14" s="15">
        <f t="shared" si="3"/>
        <v>9013.619999999999</v>
      </c>
    </row>
    <row r="15" spans="1:19" ht="15">
      <c r="A15" s="26"/>
      <c r="B15" s="27"/>
      <c r="C15" s="28"/>
      <c r="D15" s="28"/>
      <c r="E15" s="27"/>
      <c r="F15" s="14" t="s">
        <v>26</v>
      </c>
      <c r="G15" s="14" t="s">
        <v>69</v>
      </c>
      <c r="H15" s="27"/>
      <c r="I15" s="14" t="s">
        <v>26</v>
      </c>
      <c r="J15" s="14" t="s">
        <v>70</v>
      </c>
      <c r="K15" s="15">
        <v>3844.16</v>
      </c>
      <c r="L15" s="15">
        <v>854</v>
      </c>
      <c r="M15" s="15">
        <v>1662</v>
      </c>
      <c r="N15" s="15">
        <v>3324</v>
      </c>
      <c r="O15" s="15">
        <v>1538</v>
      </c>
      <c r="P15" s="15">
        <f t="shared" si="0"/>
        <v>5382.16</v>
      </c>
      <c r="Q15" s="15">
        <f t="shared" si="1"/>
        <v>6236.16</v>
      </c>
      <c r="R15" s="15">
        <f t="shared" si="2"/>
        <v>7044.16</v>
      </c>
      <c r="S15" s="15">
        <f t="shared" si="3"/>
        <v>8706.16</v>
      </c>
    </row>
    <row r="16" spans="1:19" ht="15">
      <c r="A16" s="26"/>
      <c r="B16" s="27"/>
      <c r="C16" s="28"/>
      <c r="D16" s="28"/>
      <c r="E16" s="27"/>
      <c r="F16" s="14" t="s">
        <v>30</v>
      </c>
      <c r="G16" s="14" t="s">
        <v>71</v>
      </c>
      <c r="H16" s="27"/>
      <c r="I16" s="14" t="s">
        <v>30</v>
      </c>
      <c r="J16" s="14" t="s">
        <v>72</v>
      </c>
      <c r="K16" s="15">
        <v>3706.93</v>
      </c>
      <c r="L16" s="15">
        <v>822</v>
      </c>
      <c r="M16" s="15">
        <v>1601</v>
      </c>
      <c r="N16" s="15">
        <v>3199</v>
      </c>
      <c r="O16" s="15">
        <v>1502</v>
      </c>
      <c r="P16" s="15">
        <f t="shared" si="0"/>
        <v>5208.93</v>
      </c>
      <c r="Q16" s="15">
        <f t="shared" si="1"/>
        <v>6030.93</v>
      </c>
      <c r="R16" s="15">
        <f t="shared" si="2"/>
        <v>6809.93</v>
      </c>
      <c r="S16" s="15">
        <f t="shared" si="3"/>
        <v>8407.93</v>
      </c>
    </row>
    <row r="17" spans="1:19" ht="6.75" customHeight="1">
      <c r="A17" s="13"/>
      <c r="B17" s="16"/>
      <c r="C17" s="16"/>
      <c r="D17" s="16"/>
      <c r="E17" s="16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1:19" s="5" customFormat="1" ht="45">
      <c r="A18" s="11" t="s">
        <v>0</v>
      </c>
      <c r="B18" s="11" t="s">
        <v>148</v>
      </c>
      <c r="C18" s="11" t="s">
        <v>149</v>
      </c>
      <c r="D18" s="11"/>
      <c r="E18" s="11" t="s">
        <v>148</v>
      </c>
      <c r="F18" s="11" t="s">
        <v>149</v>
      </c>
      <c r="G18" s="12" t="s">
        <v>4</v>
      </c>
      <c r="H18" s="11" t="s">
        <v>148</v>
      </c>
      <c r="I18" s="11" t="s">
        <v>149</v>
      </c>
      <c r="J18" s="12" t="s">
        <v>5</v>
      </c>
      <c r="K18" s="12" t="s">
        <v>150</v>
      </c>
      <c r="L18" s="12" t="s">
        <v>73</v>
      </c>
      <c r="M18" s="12" t="s">
        <v>74</v>
      </c>
      <c r="N18" s="12" t="s">
        <v>75</v>
      </c>
      <c r="O18" s="12" t="s">
        <v>13</v>
      </c>
      <c r="P18" s="12" t="s">
        <v>76</v>
      </c>
      <c r="Q18" s="12" t="s">
        <v>77</v>
      </c>
      <c r="R18" s="12" t="s">
        <v>78</v>
      </c>
      <c r="S18" s="12" t="s">
        <v>79</v>
      </c>
    </row>
    <row r="19" spans="1:19" ht="15">
      <c r="A19" s="26" t="s">
        <v>80</v>
      </c>
      <c r="B19" s="28"/>
      <c r="C19" s="28"/>
      <c r="D19" s="28"/>
      <c r="E19" s="27" t="s">
        <v>81</v>
      </c>
      <c r="F19" s="14" t="s">
        <v>21</v>
      </c>
      <c r="G19" s="14" t="s">
        <v>82</v>
      </c>
      <c r="H19" s="27" t="s">
        <v>83</v>
      </c>
      <c r="I19" s="14" t="s">
        <v>21</v>
      </c>
      <c r="J19" s="14" t="s">
        <v>84</v>
      </c>
      <c r="K19" s="15">
        <v>3317.89</v>
      </c>
      <c r="L19" s="15">
        <v>752</v>
      </c>
      <c r="M19" s="15">
        <v>1462</v>
      </c>
      <c r="N19" s="15">
        <v>2925</v>
      </c>
      <c r="O19" s="15">
        <v>1114</v>
      </c>
      <c r="P19" s="15">
        <f aca="true" t="shared" si="4" ref="P19:P33">K19+O19</f>
        <v>4431.889999999999</v>
      </c>
      <c r="Q19" s="15">
        <f aca="true" t="shared" si="5" ref="Q19:Q33">K19+L19+O19</f>
        <v>5183.889999999999</v>
      </c>
      <c r="R19" s="15">
        <f aca="true" t="shared" si="6" ref="R19:R33">K19+M19+O19</f>
        <v>5893.889999999999</v>
      </c>
      <c r="S19" s="15">
        <f aca="true" t="shared" si="7" ref="S19:S33">K19+N19+O19</f>
        <v>7356.889999999999</v>
      </c>
    </row>
    <row r="20" spans="1:19" ht="15">
      <c r="A20" s="26"/>
      <c r="B20" s="28"/>
      <c r="C20" s="28"/>
      <c r="D20" s="28"/>
      <c r="E20" s="27"/>
      <c r="F20" s="14" t="s">
        <v>26</v>
      </c>
      <c r="G20" s="14" t="s">
        <v>85</v>
      </c>
      <c r="H20" s="27"/>
      <c r="I20" s="14" t="s">
        <v>26</v>
      </c>
      <c r="J20" s="14" t="s">
        <v>86</v>
      </c>
      <c r="K20" s="15">
        <v>3206.07</v>
      </c>
      <c r="L20" s="15">
        <v>725</v>
      </c>
      <c r="M20" s="15">
        <v>1412</v>
      </c>
      <c r="N20" s="15">
        <v>2822</v>
      </c>
      <c r="O20" s="15">
        <v>1090</v>
      </c>
      <c r="P20" s="15">
        <f t="shared" si="4"/>
        <v>4296.07</v>
      </c>
      <c r="Q20" s="15">
        <f t="shared" si="5"/>
        <v>5021.07</v>
      </c>
      <c r="R20" s="15">
        <f t="shared" si="6"/>
        <v>5708.07</v>
      </c>
      <c r="S20" s="15">
        <f t="shared" si="7"/>
        <v>7118.07</v>
      </c>
    </row>
    <row r="21" spans="1:19" ht="15">
      <c r="A21" s="26"/>
      <c r="B21" s="28"/>
      <c r="C21" s="28"/>
      <c r="D21" s="28"/>
      <c r="E21" s="27"/>
      <c r="F21" s="14" t="s">
        <v>30</v>
      </c>
      <c r="G21" s="14" t="s">
        <v>87</v>
      </c>
      <c r="H21" s="27"/>
      <c r="I21" s="14" t="s">
        <v>30</v>
      </c>
      <c r="J21" s="14" t="s">
        <v>88</v>
      </c>
      <c r="K21" s="15">
        <v>3098.3</v>
      </c>
      <c r="L21" s="15">
        <v>700</v>
      </c>
      <c r="M21" s="15">
        <v>1362</v>
      </c>
      <c r="N21" s="15">
        <v>2725</v>
      </c>
      <c r="O21" s="15">
        <v>1066</v>
      </c>
      <c r="P21" s="15">
        <f t="shared" si="4"/>
        <v>4164.3</v>
      </c>
      <c r="Q21" s="15">
        <f t="shared" si="5"/>
        <v>4864.3</v>
      </c>
      <c r="R21" s="15">
        <f t="shared" si="6"/>
        <v>5526.3</v>
      </c>
      <c r="S21" s="15">
        <f t="shared" si="7"/>
        <v>6889.3</v>
      </c>
    </row>
    <row r="22" spans="1:19" ht="15">
      <c r="A22" s="26"/>
      <c r="B22" s="28"/>
      <c r="C22" s="28"/>
      <c r="D22" s="28"/>
      <c r="E22" s="27" t="s">
        <v>89</v>
      </c>
      <c r="F22" s="14" t="s">
        <v>90</v>
      </c>
      <c r="G22" s="14" t="s">
        <v>91</v>
      </c>
      <c r="H22" s="27" t="s">
        <v>92</v>
      </c>
      <c r="I22" s="14" t="s">
        <v>90</v>
      </c>
      <c r="J22" s="14" t="s">
        <v>93</v>
      </c>
      <c r="K22" s="15">
        <v>2997.85</v>
      </c>
      <c r="L22" s="15">
        <v>677</v>
      </c>
      <c r="M22" s="15">
        <v>1316</v>
      </c>
      <c r="N22" s="15">
        <v>2632</v>
      </c>
      <c r="O22" s="15">
        <v>1049</v>
      </c>
      <c r="P22" s="15">
        <f t="shared" si="4"/>
        <v>4046.85</v>
      </c>
      <c r="Q22" s="15">
        <f t="shared" si="5"/>
        <v>4723.85</v>
      </c>
      <c r="R22" s="15">
        <f t="shared" si="6"/>
        <v>5362.85</v>
      </c>
      <c r="S22" s="15">
        <f t="shared" si="7"/>
        <v>6678.85</v>
      </c>
    </row>
    <row r="23" spans="1:19" ht="15">
      <c r="A23" s="26"/>
      <c r="B23" s="28"/>
      <c r="C23" s="28"/>
      <c r="D23" s="28"/>
      <c r="E23" s="27"/>
      <c r="F23" s="14" t="s">
        <v>34</v>
      </c>
      <c r="G23" s="14" t="s">
        <v>94</v>
      </c>
      <c r="H23" s="27"/>
      <c r="I23" s="14" t="s">
        <v>90</v>
      </c>
      <c r="J23" s="14" t="s">
        <v>95</v>
      </c>
      <c r="K23" s="15">
        <v>2896.42</v>
      </c>
      <c r="L23" s="15">
        <v>652</v>
      </c>
      <c r="M23" s="15">
        <v>1270</v>
      </c>
      <c r="N23" s="15">
        <v>2539</v>
      </c>
      <c r="O23" s="15">
        <v>1026</v>
      </c>
      <c r="P23" s="15">
        <f t="shared" si="4"/>
        <v>3922.42</v>
      </c>
      <c r="Q23" s="15">
        <f t="shared" si="5"/>
        <v>4574.42</v>
      </c>
      <c r="R23" s="15">
        <f t="shared" si="6"/>
        <v>5192.42</v>
      </c>
      <c r="S23" s="15">
        <f t="shared" si="7"/>
        <v>6461.42</v>
      </c>
    </row>
    <row r="24" spans="1:19" ht="15">
      <c r="A24" s="26"/>
      <c r="B24" s="28"/>
      <c r="C24" s="28"/>
      <c r="D24" s="28"/>
      <c r="E24" s="27"/>
      <c r="F24" s="14" t="s">
        <v>96</v>
      </c>
      <c r="G24" s="14" t="s">
        <v>97</v>
      </c>
      <c r="H24" s="27"/>
      <c r="I24" s="14" t="s">
        <v>96</v>
      </c>
      <c r="J24" s="14" t="s">
        <v>98</v>
      </c>
      <c r="K24" s="15">
        <v>2797.5</v>
      </c>
      <c r="L24" s="15">
        <v>629</v>
      </c>
      <c r="M24" s="15">
        <v>1225</v>
      </c>
      <c r="N24" s="15">
        <v>2449</v>
      </c>
      <c r="O24" s="15">
        <v>1002</v>
      </c>
      <c r="P24" s="15">
        <f t="shared" si="4"/>
        <v>3799.5</v>
      </c>
      <c r="Q24" s="15">
        <f t="shared" si="5"/>
        <v>4428.5</v>
      </c>
      <c r="R24" s="15">
        <f t="shared" si="6"/>
        <v>5024.5</v>
      </c>
      <c r="S24" s="15">
        <f t="shared" si="7"/>
        <v>6248.5</v>
      </c>
    </row>
    <row r="25" spans="1:19" ht="15">
      <c r="A25" s="26"/>
      <c r="B25" s="28"/>
      <c r="C25" s="28"/>
      <c r="D25" s="28"/>
      <c r="E25" s="27"/>
      <c r="F25" s="14" t="s">
        <v>21</v>
      </c>
      <c r="G25" s="14" t="s">
        <v>99</v>
      </c>
      <c r="H25" s="27"/>
      <c r="I25" s="14" t="s">
        <v>21</v>
      </c>
      <c r="J25" s="14" t="s">
        <v>100</v>
      </c>
      <c r="K25" s="15">
        <v>2706.13</v>
      </c>
      <c r="L25" s="15">
        <v>608</v>
      </c>
      <c r="M25" s="15">
        <v>1182</v>
      </c>
      <c r="N25" s="15">
        <v>2365</v>
      </c>
      <c r="O25" s="15">
        <v>986</v>
      </c>
      <c r="P25" s="15">
        <f t="shared" si="4"/>
        <v>3692.13</v>
      </c>
      <c r="Q25" s="15">
        <f t="shared" si="5"/>
        <v>4300.13</v>
      </c>
      <c r="R25" s="15">
        <f t="shared" si="6"/>
        <v>4874.13</v>
      </c>
      <c r="S25" s="15">
        <f t="shared" si="7"/>
        <v>6057.13</v>
      </c>
    </row>
    <row r="26" spans="1:19" ht="15">
      <c r="A26" s="26"/>
      <c r="B26" s="28"/>
      <c r="C26" s="28"/>
      <c r="D26" s="28"/>
      <c r="E26" s="27"/>
      <c r="F26" s="14" t="s">
        <v>26</v>
      </c>
      <c r="G26" s="14" t="s">
        <v>101</v>
      </c>
      <c r="H26" s="27"/>
      <c r="I26" s="14" t="s">
        <v>26</v>
      </c>
      <c r="J26" s="14" t="s">
        <v>102</v>
      </c>
      <c r="K26" s="15">
        <v>2613.54</v>
      </c>
      <c r="L26" s="15">
        <v>587</v>
      </c>
      <c r="M26" s="15">
        <v>1141</v>
      </c>
      <c r="N26" s="15">
        <v>2281</v>
      </c>
      <c r="O26" s="15">
        <v>964</v>
      </c>
      <c r="P26" s="15">
        <f t="shared" si="4"/>
        <v>3577.54</v>
      </c>
      <c r="Q26" s="15">
        <f t="shared" si="5"/>
        <v>4164.54</v>
      </c>
      <c r="R26" s="15">
        <f t="shared" si="6"/>
        <v>4718.54</v>
      </c>
      <c r="S26" s="15">
        <f t="shared" si="7"/>
        <v>5858.54</v>
      </c>
    </row>
    <row r="27" spans="1:19" ht="15">
      <c r="A27" s="26"/>
      <c r="B27" s="28"/>
      <c r="C27" s="28"/>
      <c r="D27" s="28"/>
      <c r="E27" s="27"/>
      <c r="F27" s="14" t="s">
        <v>30</v>
      </c>
      <c r="G27" s="14" t="s">
        <v>103</v>
      </c>
      <c r="H27" s="27"/>
      <c r="I27" s="14" t="s">
        <v>30</v>
      </c>
      <c r="J27" s="14" t="s">
        <v>104</v>
      </c>
      <c r="K27" s="15">
        <v>2523.22</v>
      </c>
      <c r="L27" s="15">
        <v>565</v>
      </c>
      <c r="M27" s="15">
        <v>1100</v>
      </c>
      <c r="N27" s="15">
        <v>2199</v>
      </c>
      <c r="O27" s="15">
        <v>942</v>
      </c>
      <c r="P27" s="15">
        <f t="shared" si="4"/>
        <v>3465.22</v>
      </c>
      <c r="Q27" s="15">
        <f t="shared" si="5"/>
        <v>4030.22</v>
      </c>
      <c r="R27" s="15">
        <f t="shared" si="6"/>
        <v>4565.219999999999</v>
      </c>
      <c r="S27" s="15">
        <f t="shared" si="7"/>
        <v>5664.219999999999</v>
      </c>
    </row>
    <row r="28" spans="1:19" ht="15">
      <c r="A28" s="26"/>
      <c r="B28" s="28"/>
      <c r="C28" s="28"/>
      <c r="D28" s="28"/>
      <c r="E28" s="27" t="s">
        <v>105</v>
      </c>
      <c r="F28" s="14" t="s">
        <v>90</v>
      </c>
      <c r="G28" s="14" t="s">
        <v>106</v>
      </c>
      <c r="H28" s="27" t="s">
        <v>107</v>
      </c>
      <c r="I28" s="14" t="s">
        <v>90</v>
      </c>
      <c r="J28" s="14" t="s">
        <v>108</v>
      </c>
      <c r="K28" s="15">
        <v>2439.72</v>
      </c>
      <c r="L28" s="15">
        <v>546</v>
      </c>
      <c r="M28" s="15">
        <v>1061</v>
      </c>
      <c r="N28" s="15">
        <v>2122</v>
      </c>
      <c r="O28" s="15">
        <v>926</v>
      </c>
      <c r="P28" s="15">
        <f t="shared" si="4"/>
        <v>3365.72</v>
      </c>
      <c r="Q28" s="15">
        <f t="shared" si="5"/>
        <v>3911.72</v>
      </c>
      <c r="R28" s="15">
        <f t="shared" si="6"/>
        <v>4426.719999999999</v>
      </c>
      <c r="S28" s="15">
        <f t="shared" si="7"/>
        <v>5487.719999999999</v>
      </c>
    </row>
    <row r="29" spans="1:19" ht="15">
      <c r="A29" s="26"/>
      <c r="B29" s="28"/>
      <c r="C29" s="28"/>
      <c r="D29" s="28"/>
      <c r="E29" s="27"/>
      <c r="F29" s="14" t="s">
        <v>34</v>
      </c>
      <c r="G29" s="14" t="s">
        <v>109</v>
      </c>
      <c r="H29" s="27"/>
      <c r="I29" s="14" t="s">
        <v>34</v>
      </c>
      <c r="J29" s="14" t="s">
        <v>110</v>
      </c>
      <c r="K29" s="15">
        <v>2355.31</v>
      </c>
      <c r="L29" s="15">
        <v>527</v>
      </c>
      <c r="M29" s="15">
        <v>1023</v>
      </c>
      <c r="N29" s="15">
        <v>2046</v>
      </c>
      <c r="O29" s="15">
        <v>905</v>
      </c>
      <c r="P29" s="15">
        <f t="shared" si="4"/>
        <v>3260.31</v>
      </c>
      <c r="Q29" s="15">
        <f t="shared" si="5"/>
        <v>3787.31</v>
      </c>
      <c r="R29" s="15">
        <f t="shared" si="6"/>
        <v>4283.3099999999995</v>
      </c>
      <c r="S29" s="15">
        <f t="shared" si="7"/>
        <v>5306.3099999999995</v>
      </c>
    </row>
    <row r="30" spans="1:19" ht="15">
      <c r="A30" s="26"/>
      <c r="B30" s="28"/>
      <c r="C30" s="28"/>
      <c r="D30" s="28"/>
      <c r="E30" s="27"/>
      <c r="F30" s="14" t="s">
        <v>96</v>
      </c>
      <c r="G30" s="14" t="s">
        <v>111</v>
      </c>
      <c r="H30" s="27"/>
      <c r="I30" s="14" t="s">
        <v>96</v>
      </c>
      <c r="J30" s="14" t="s">
        <v>112</v>
      </c>
      <c r="K30" s="15">
        <v>2272.61</v>
      </c>
      <c r="L30" s="15">
        <v>506</v>
      </c>
      <c r="M30" s="15">
        <v>986</v>
      </c>
      <c r="N30" s="15">
        <v>1971</v>
      </c>
      <c r="O30" s="15">
        <v>883</v>
      </c>
      <c r="P30" s="15">
        <f t="shared" si="4"/>
        <v>3155.61</v>
      </c>
      <c r="Q30" s="15">
        <f t="shared" si="5"/>
        <v>3661.61</v>
      </c>
      <c r="R30" s="15">
        <f t="shared" si="6"/>
        <v>4141.610000000001</v>
      </c>
      <c r="S30" s="15">
        <f t="shared" si="7"/>
        <v>5126.610000000001</v>
      </c>
    </row>
    <row r="31" spans="1:19" ht="15">
      <c r="A31" s="26"/>
      <c r="B31" s="28"/>
      <c r="C31" s="28"/>
      <c r="D31" s="28"/>
      <c r="E31" s="27"/>
      <c r="F31" s="14" t="s">
        <v>21</v>
      </c>
      <c r="G31" s="14" t="s">
        <v>113</v>
      </c>
      <c r="H31" s="27"/>
      <c r="I31" s="14" t="s">
        <v>21</v>
      </c>
      <c r="J31" s="14" t="s">
        <v>114</v>
      </c>
      <c r="K31" s="15">
        <v>2195.39</v>
      </c>
      <c r="L31" s="15">
        <v>489</v>
      </c>
      <c r="M31" s="15">
        <v>950</v>
      </c>
      <c r="N31" s="15">
        <v>1901</v>
      </c>
      <c r="O31" s="15">
        <v>868</v>
      </c>
      <c r="P31" s="15">
        <f t="shared" si="4"/>
        <v>3063.39</v>
      </c>
      <c r="Q31" s="15">
        <f t="shared" si="5"/>
        <v>3552.39</v>
      </c>
      <c r="R31" s="15">
        <f t="shared" si="6"/>
        <v>4013.39</v>
      </c>
      <c r="S31" s="15">
        <f t="shared" si="7"/>
        <v>4964.389999999999</v>
      </c>
    </row>
    <row r="32" spans="1:19" ht="15">
      <c r="A32" s="26"/>
      <c r="B32" s="28"/>
      <c r="C32" s="28"/>
      <c r="D32" s="28"/>
      <c r="E32" s="27"/>
      <c r="F32" s="14" t="s">
        <v>26</v>
      </c>
      <c r="G32" s="14" t="s">
        <v>115</v>
      </c>
      <c r="H32" s="27"/>
      <c r="I32" s="14" t="s">
        <v>26</v>
      </c>
      <c r="J32" s="14" t="s">
        <v>116</v>
      </c>
      <c r="K32" s="15">
        <v>2117.63</v>
      </c>
      <c r="L32" s="15">
        <v>471</v>
      </c>
      <c r="M32" s="15">
        <v>916</v>
      </c>
      <c r="N32" s="15">
        <v>1831</v>
      </c>
      <c r="O32" s="15">
        <v>847</v>
      </c>
      <c r="P32" s="15">
        <f t="shared" si="4"/>
        <v>2964.63</v>
      </c>
      <c r="Q32" s="15">
        <f t="shared" si="5"/>
        <v>3435.63</v>
      </c>
      <c r="R32" s="15">
        <f t="shared" si="6"/>
        <v>3880.63</v>
      </c>
      <c r="S32" s="15">
        <f t="shared" si="7"/>
        <v>4795.63</v>
      </c>
    </row>
    <row r="33" spans="1:19" ht="15">
      <c r="A33" s="26"/>
      <c r="B33" s="28"/>
      <c r="C33" s="28"/>
      <c r="D33" s="28"/>
      <c r="E33" s="27"/>
      <c r="F33" s="14" t="s">
        <v>30</v>
      </c>
      <c r="G33" s="14" t="s">
        <v>117</v>
      </c>
      <c r="H33" s="27"/>
      <c r="I33" s="14" t="s">
        <v>30</v>
      </c>
      <c r="J33" s="14" t="s">
        <v>118</v>
      </c>
      <c r="K33" s="15">
        <v>2041.31</v>
      </c>
      <c r="L33" s="15">
        <v>452</v>
      </c>
      <c r="M33" s="15">
        <v>881</v>
      </c>
      <c r="N33" s="15">
        <v>1762</v>
      </c>
      <c r="O33" s="15">
        <v>826</v>
      </c>
      <c r="P33" s="15">
        <f t="shared" si="4"/>
        <v>2867.31</v>
      </c>
      <c r="Q33" s="15">
        <f t="shared" si="5"/>
        <v>3319.31</v>
      </c>
      <c r="R33" s="15">
        <f t="shared" si="6"/>
        <v>3748.31</v>
      </c>
      <c r="S33" s="15">
        <f t="shared" si="7"/>
        <v>4629.3099999999995</v>
      </c>
    </row>
    <row r="34" spans="1:19" ht="6.75" customHeight="1">
      <c r="A34" s="14"/>
      <c r="B34" s="14"/>
      <c r="C34" s="14"/>
      <c r="D34" s="14"/>
      <c r="E34" s="16"/>
      <c r="F34" s="14"/>
      <c r="G34" s="14"/>
      <c r="H34" s="16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</row>
    <row r="35" spans="1:19" s="5" customFormat="1" ht="45">
      <c r="A35" s="11" t="s">
        <v>0</v>
      </c>
      <c r="B35" s="11" t="s">
        <v>148</v>
      </c>
      <c r="C35" s="11" t="s">
        <v>149</v>
      </c>
      <c r="D35" s="11"/>
      <c r="E35" s="11" t="s">
        <v>148</v>
      </c>
      <c r="F35" s="11" t="s">
        <v>149</v>
      </c>
      <c r="G35" s="12" t="s">
        <v>4</v>
      </c>
      <c r="H35" s="11" t="s">
        <v>148</v>
      </c>
      <c r="I35" s="11" t="s">
        <v>149</v>
      </c>
      <c r="J35" s="12" t="s">
        <v>5</v>
      </c>
      <c r="K35" s="12" t="s">
        <v>150</v>
      </c>
      <c r="L35" s="12" t="s">
        <v>73</v>
      </c>
      <c r="M35" s="12"/>
      <c r="N35" s="12"/>
      <c r="O35" s="12" t="s">
        <v>13</v>
      </c>
      <c r="P35" s="12" t="s">
        <v>14</v>
      </c>
      <c r="Q35" s="12" t="s">
        <v>77</v>
      </c>
      <c r="R35" s="12"/>
      <c r="S35" s="12"/>
    </row>
    <row r="36" spans="1:19" ht="15">
      <c r="A36" s="22" t="s">
        <v>119</v>
      </c>
      <c r="B36" s="24"/>
      <c r="C36" s="24"/>
      <c r="D36" s="24"/>
      <c r="E36" s="23" t="s">
        <v>120</v>
      </c>
      <c r="F36" s="8" t="s">
        <v>90</v>
      </c>
      <c r="G36" s="8" t="s">
        <v>121</v>
      </c>
      <c r="H36" s="23" t="s">
        <v>122</v>
      </c>
      <c r="I36" s="8" t="s">
        <v>90</v>
      </c>
      <c r="J36" s="8" t="s">
        <v>123</v>
      </c>
      <c r="K36" s="9">
        <v>1292.29</v>
      </c>
      <c r="L36" s="9">
        <v>255</v>
      </c>
      <c r="M36" s="25"/>
      <c r="N36" s="25"/>
      <c r="O36" s="9">
        <v>1005</v>
      </c>
      <c r="P36" s="9">
        <f aca="true" t="shared" si="8" ref="P36:P47">K36+O36</f>
        <v>2297.29</v>
      </c>
      <c r="Q36" s="9">
        <f aca="true" t="shared" si="9" ref="Q36:Q47">K36+L36+O36</f>
        <v>2552.29</v>
      </c>
      <c r="R36" s="25"/>
      <c r="S36" s="25"/>
    </row>
    <row r="37" spans="1:19" ht="409.5">
      <c r="A37" s="22"/>
      <c r="B37" s="24"/>
      <c r="C37" s="24"/>
      <c r="D37" s="24"/>
      <c r="E37" s="23"/>
      <c r="F37" s="8" t="s">
        <v>34</v>
      </c>
      <c r="G37" s="8" t="s">
        <v>124</v>
      </c>
      <c r="H37" s="23"/>
      <c r="I37" s="8" t="s">
        <v>34</v>
      </c>
      <c r="J37" s="8" t="s">
        <v>125</v>
      </c>
      <c r="K37" s="9">
        <v>1261.47</v>
      </c>
      <c r="L37" s="9">
        <v>248</v>
      </c>
      <c r="M37" s="25"/>
      <c r="N37" s="25"/>
      <c r="O37" s="9">
        <v>986</v>
      </c>
      <c r="P37" s="9">
        <f t="shared" si="8"/>
        <v>2247.4700000000003</v>
      </c>
      <c r="Q37" s="9">
        <f t="shared" si="9"/>
        <v>2495.4700000000003</v>
      </c>
      <c r="R37" s="25"/>
      <c r="S37" s="25"/>
    </row>
    <row r="38" spans="1:19" ht="15">
      <c r="A38" s="22"/>
      <c r="B38" s="24"/>
      <c r="C38" s="24"/>
      <c r="D38" s="24"/>
      <c r="E38" s="23"/>
      <c r="F38" s="8" t="s">
        <v>96</v>
      </c>
      <c r="G38" s="8" t="s">
        <v>126</v>
      </c>
      <c r="H38" s="23"/>
      <c r="I38" s="8" t="s">
        <v>96</v>
      </c>
      <c r="J38" s="8" t="s">
        <v>127</v>
      </c>
      <c r="K38" s="9">
        <v>1231.29</v>
      </c>
      <c r="L38" s="9">
        <v>242</v>
      </c>
      <c r="M38" s="25"/>
      <c r="N38" s="25"/>
      <c r="O38" s="9">
        <v>968</v>
      </c>
      <c r="P38" s="9">
        <f t="shared" si="8"/>
        <v>2199.29</v>
      </c>
      <c r="Q38" s="9">
        <f t="shared" si="9"/>
        <v>2441.29</v>
      </c>
      <c r="R38" s="25"/>
      <c r="S38" s="25"/>
    </row>
    <row r="39" spans="1:19" ht="15">
      <c r="A39" s="22"/>
      <c r="B39" s="24"/>
      <c r="C39" s="24"/>
      <c r="D39" s="24"/>
      <c r="E39" s="23"/>
      <c r="F39" s="8" t="s">
        <v>21</v>
      </c>
      <c r="G39" s="8" t="s">
        <v>128</v>
      </c>
      <c r="H39" s="23"/>
      <c r="I39" s="8" t="s">
        <v>21</v>
      </c>
      <c r="J39" s="8" t="s">
        <v>129</v>
      </c>
      <c r="K39" s="9">
        <v>1201.76</v>
      </c>
      <c r="L39" s="9">
        <v>236</v>
      </c>
      <c r="M39" s="25"/>
      <c r="N39" s="25"/>
      <c r="O39" s="9">
        <v>950</v>
      </c>
      <c r="P39" s="9">
        <f t="shared" si="8"/>
        <v>2151.76</v>
      </c>
      <c r="Q39" s="9">
        <f t="shared" si="9"/>
        <v>2387.76</v>
      </c>
      <c r="R39" s="25"/>
      <c r="S39" s="25"/>
    </row>
    <row r="40" spans="1:19" ht="15">
      <c r="A40" s="22"/>
      <c r="B40" s="24"/>
      <c r="C40" s="24"/>
      <c r="D40" s="24"/>
      <c r="E40" s="23"/>
      <c r="F40" s="8" t="s">
        <v>26</v>
      </c>
      <c r="G40" s="8" t="s">
        <v>130</v>
      </c>
      <c r="H40" s="23"/>
      <c r="I40" s="8" t="s">
        <v>26</v>
      </c>
      <c r="J40" s="8" t="s">
        <v>131</v>
      </c>
      <c r="K40" s="9">
        <v>1173.06</v>
      </c>
      <c r="L40" s="9">
        <v>230</v>
      </c>
      <c r="M40" s="25"/>
      <c r="N40" s="25"/>
      <c r="O40" s="9">
        <v>932</v>
      </c>
      <c r="P40" s="9">
        <f t="shared" si="8"/>
        <v>2105.06</v>
      </c>
      <c r="Q40" s="9">
        <f t="shared" si="9"/>
        <v>2335.06</v>
      </c>
      <c r="R40" s="25"/>
      <c r="S40" s="25"/>
    </row>
    <row r="41" spans="1:19" ht="15">
      <c r="A41" s="22"/>
      <c r="B41" s="24"/>
      <c r="C41" s="24"/>
      <c r="D41" s="24"/>
      <c r="E41" s="23"/>
      <c r="F41" s="8" t="s">
        <v>30</v>
      </c>
      <c r="G41" s="8" t="s">
        <v>132</v>
      </c>
      <c r="H41" s="23"/>
      <c r="I41" s="8" t="s">
        <v>30</v>
      </c>
      <c r="J41" s="8" t="s">
        <v>133</v>
      </c>
      <c r="K41" s="9">
        <v>1144.98</v>
      </c>
      <c r="L41" s="9">
        <v>224</v>
      </c>
      <c r="M41" s="25"/>
      <c r="N41" s="25"/>
      <c r="O41" s="9">
        <v>914</v>
      </c>
      <c r="P41" s="9">
        <f t="shared" si="8"/>
        <v>2058.98</v>
      </c>
      <c r="Q41" s="9">
        <f t="shared" si="9"/>
        <v>2282.98</v>
      </c>
      <c r="R41" s="25"/>
      <c r="S41" s="25"/>
    </row>
    <row r="42" spans="1:19" ht="15">
      <c r="A42" s="22"/>
      <c r="B42" s="24"/>
      <c r="C42" s="24"/>
      <c r="D42" s="24"/>
      <c r="E42" s="23" t="s">
        <v>134</v>
      </c>
      <c r="F42" s="8" t="s">
        <v>90</v>
      </c>
      <c r="G42" s="8" t="s">
        <v>135</v>
      </c>
      <c r="H42" s="23" t="s">
        <v>136</v>
      </c>
      <c r="I42" s="8" t="s">
        <v>90</v>
      </c>
      <c r="J42" s="8" t="s">
        <v>137</v>
      </c>
      <c r="K42" s="9">
        <v>1097.68</v>
      </c>
      <c r="L42" s="9">
        <v>215</v>
      </c>
      <c r="M42" s="25"/>
      <c r="N42" s="25"/>
      <c r="O42" s="9">
        <v>882</v>
      </c>
      <c r="P42" s="9">
        <f t="shared" si="8"/>
        <v>1979.68</v>
      </c>
      <c r="Q42" s="9">
        <f t="shared" si="9"/>
        <v>2194.6800000000003</v>
      </c>
      <c r="R42" s="25"/>
      <c r="S42" s="25"/>
    </row>
    <row r="43" spans="1:19" ht="15">
      <c r="A43" s="22"/>
      <c r="B43" s="24"/>
      <c r="C43" s="24"/>
      <c r="D43" s="24"/>
      <c r="E43" s="23"/>
      <c r="F43" s="8" t="s">
        <v>34</v>
      </c>
      <c r="G43" s="8" t="s">
        <v>138</v>
      </c>
      <c r="H43" s="23"/>
      <c r="I43" s="8" t="s">
        <v>34</v>
      </c>
      <c r="J43" s="8" t="s">
        <v>139</v>
      </c>
      <c r="K43" s="9">
        <v>1071.38</v>
      </c>
      <c r="L43" s="9">
        <v>209</v>
      </c>
      <c r="M43" s="25"/>
      <c r="N43" s="25"/>
      <c r="O43" s="9">
        <v>866</v>
      </c>
      <c r="P43" s="9">
        <f t="shared" si="8"/>
        <v>1937.38</v>
      </c>
      <c r="Q43" s="9">
        <f t="shared" si="9"/>
        <v>2146.38</v>
      </c>
      <c r="R43" s="25"/>
      <c r="S43" s="25"/>
    </row>
    <row r="44" spans="1:19" ht="15">
      <c r="A44" s="22"/>
      <c r="B44" s="24"/>
      <c r="C44" s="24"/>
      <c r="D44" s="24"/>
      <c r="E44" s="23"/>
      <c r="F44" s="8" t="s">
        <v>96</v>
      </c>
      <c r="G44" s="8" t="s">
        <v>140</v>
      </c>
      <c r="H44" s="23"/>
      <c r="I44" s="8" t="s">
        <v>96</v>
      </c>
      <c r="J44" s="8" t="s">
        <v>141</v>
      </c>
      <c r="K44" s="9">
        <v>1045.85</v>
      </c>
      <c r="L44" s="9">
        <v>204</v>
      </c>
      <c r="M44" s="25"/>
      <c r="N44" s="25"/>
      <c r="O44" s="9">
        <v>850</v>
      </c>
      <c r="P44" s="9">
        <f t="shared" si="8"/>
        <v>1895.85</v>
      </c>
      <c r="Q44" s="9">
        <f t="shared" si="9"/>
        <v>2099.85</v>
      </c>
      <c r="R44" s="25"/>
      <c r="S44" s="25"/>
    </row>
    <row r="45" spans="1:19" ht="15">
      <c r="A45" s="22"/>
      <c r="B45" s="24"/>
      <c r="C45" s="24"/>
      <c r="D45" s="24"/>
      <c r="E45" s="23"/>
      <c r="F45" s="8" t="s">
        <v>21</v>
      </c>
      <c r="G45" s="8" t="s">
        <v>142</v>
      </c>
      <c r="H45" s="23"/>
      <c r="I45" s="8" t="s">
        <v>21</v>
      </c>
      <c r="J45" s="8" t="s">
        <v>143</v>
      </c>
      <c r="K45" s="9">
        <v>1020.85</v>
      </c>
      <c r="L45" s="9">
        <v>199</v>
      </c>
      <c r="M45" s="25"/>
      <c r="N45" s="25"/>
      <c r="O45" s="9">
        <v>834</v>
      </c>
      <c r="P45" s="9">
        <f t="shared" si="8"/>
        <v>1854.85</v>
      </c>
      <c r="Q45" s="9">
        <f t="shared" si="9"/>
        <v>2053.85</v>
      </c>
      <c r="R45" s="25"/>
      <c r="S45" s="25"/>
    </row>
    <row r="46" spans="1:19" ht="15">
      <c r="A46" s="22"/>
      <c r="B46" s="24"/>
      <c r="C46" s="24"/>
      <c r="D46" s="24"/>
      <c r="E46" s="23"/>
      <c r="F46" s="8" t="s">
        <v>26</v>
      </c>
      <c r="G46" s="8" t="s">
        <v>144</v>
      </c>
      <c r="H46" s="23"/>
      <c r="I46" s="8" t="s">
        <v>26</v>
      </c>
      <c r="J46" s="8" t="s">
        <v>145</v>
      </c>
      <c r="K46" s="9">
        <v>996.6</v>
      </c>
      <c r="L46" s="9">
        <v>194</v>
      </c>
      <c r="M46" s="25"/>
      <c r="N46" s="25"/>
      <c r="O46" s="9">
        <v>818</v>
      </c>
      <c r="P46" s="9">
        <f t="shared" si="8"/>
        <v>1814.6</v>
      </c>
      <c r="Q46" s="9">
        <f t="shared" si="9"/>
        <v>2008.6</v>
      </c>
      <c r="R46" s="25"/>
      <c r="S46" s="25"/>
    </row>
    <row r="47" spans="1:19" ht="15">
      <c r="A47" s="22"/>
      <c r="B47" s="24"/>
      <c r="C47" s="24"/>
      <c r="D47" s="24"/>
      <c r="E47" s="23"/>
      <c r="F47" s="8" t="s">
        <v>30</v>
      </c>
      <c r="G47" s="8" t="s">
        <v>146</v>
      </c>
      <c r="H47" s="23"/>
      <c r="I47" s="8" t="s">
        <v>30</v>
      </c>
      <c r="J47" s="8" t="s">
        <v>147</v>
      </c>
      <c r="K47" s="9">
        <v>972.86</v>
      </c>
      <c r="L47" s="9">
        <v>189</v>
      </c>
      <c r="M47" s="25"/>
      <c r="N47" s="25"/>
      <c r="O47" s="9">
        <v>803</v>
      </c>
      <c r="P47" s="9">
        <f t="shared" si="8"/>
        <v>1775.8600000000001</v>
      </c>
      <c r="Q47" s="9">
        <f t="shared" si="9"/>
        <v>1964.8600000000001</v>
      </c>
      <c r="R47" s="25"/>
      <c r="S47" s="25"/>
    </row>
  </sheetData>
  <sheetProtection selectLockedCells="1" selectUnlockedCells="1"/>
  <mergeCells count="40">
    <mergeCell ref="M36:M47"/>
    <mergeCell ref="N36:N47"/>
    <mergeCell ref="R36:R47"/>
    <mergeCell ref="S36:S47"/>
    <mergeCell ref="E42:E47"/>
    <mergeCell ref="H42:H47"/>
    <mergeCell ref="A36:A47"/>
    <mergeCell ref="B36:B47"/>
    <mergeCell ref="C36:C47"/>
    <mergeCell ref="D36:D47"/>
    <mergeCell ref="E36:E41"/>
    <mergeCell ref="H36:H41"/>
    <mergeCell ref="A19:A33"/>
    <mergeCell ref="B19:B33"/>
    <mergeCell ref="C19:C33"/>
    <mergeCell ref="D19:D33"/>
    <mergeCell ref="E19:E21"/>
    <mergeCell ref="H19:H21"/>
    <mergeCell ref="E22:E27"/>
    <mergeCell ref="H22:H27"/>
    <mergeCell ref="E28:E33"/>
    <mergeCell ref="H28:H33"/>
    <mergeCell ref="B11:B13"/>
    <mergeCell ref="E11:E13"/>
    <mergeCell ref="H11:H13"/>
    <mergeCell ref="B14:B16"/>
    <mergeCell ref="C14:C16"/>
    <mergeCell ref="D14:D16"/>
    <mergeCell ref="E14:E16"/>
    <mergeCell ref="H14:H16"/>
    <mergeCell ref="A2:A16"/>
    <mergeCell ref="B2:B4"/>
    <mergeCell ref="E2:E4"/>
    <mergeCell ref="H2:H4"/>
    <mergeCell ref="B5:B7"/>
    <mergeCell ref="E5:E7"/>
    <mergeCell ref="H5:H7"/>
    <mergeCell ref="B8:B10"/>
    <mergeCell ref="E8:E10"/>
    <mergeCell ref="H8:H10"/>
  </mergeCells>
  <printOptions/>
  <pageMargins left="0.5118055555555555" right="0.5118055555555555" top="0.7875" bottom="0.7875" header="0.31527777777777777" footer="0.5118055555555555"/>
  <pageSetup fitToHeight="1" fitToWidth="1" horizontalDpi="300" verticalDpi="300" orientation="landscape" paperSize="9"/>
  <headerFooter alignWithMargins="0">
    <oddHeader>&amp;C&amp;A&amp;R&amp;D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showOutlineSymbols="0" zoomScalePageLayoutView="0" workbookViewId="0" topLeftCell="A1">
      <selection activeCell="P2" sqref="P2"/>
    </sheetView>
  </sheetViews>
  <sheetFormatPr defaultColWidth="9.00390625" defaultRowHeight="15"/>
  <cols>
    <col min="1" max="1" width="4.421875" style="1" customWidth="1"/>
    <col min="2" max="2" width="5.421875" style="1" customWidth="1"/>
    <col min="3" max="3" width="5.8515625" style="1" customWidth="1"/>
    <col min="4" max="4" width="18.421875" style="1" customWidth="1"/>
    <col min="5" max="5" width="5.421875" style="1" customWidth="1"/>
    <col min="6" max="6" width="5.8515625" style="1" customWidth="1"/>
    <col min="7" max="7" width="16.7109375" style="1" customWidth="1"/>
    <col min="8" max="8" width="5.421875" style="1" customWidth="1"/>
    <col min="9" max="9" width="5.8515625" style="1" customWidth="1"/>
    <col min="10" max="10" width="19.28125" style="1" customWidth="1"/>
    <col min="11" max="13" width="9.140625" style="1" customWidth="1"/>
    <col min="14" max="14" width="9.57421875" style="1" customWidth="1"/>
    <col min="15" max="18" width="9.140625" style="1" customWidth="1"/>
    <col min="19" max="19" width="9.57421875" style="1" customWidth="1"/>
    <col min="20" max="255" width="9.140625" style="1" customWidth="1"/>
    <col min="256" max="16384" width="9.00390625" style="2" customWidth="1"/>
  </cols>
  <sheetData>
    <row r="1" spans="1:19" s="5" customFormat="1" ht="45">
      <c r="A1" s="3" t="s">
        <v>0</v>
      </c>
      <c r="B1" s="3" t="s">
        <v>148</v>
      </c>
      <c r="C1" s="3" t="s">
        <v>149</v>
      </c>
      <c r="D1" s="3" t="s">
        <v>3</v>
      </c>
      <c r="E1" s="3" t="s">
        <v>148</v>
      </c>
      <c r="F1" s="3" t="s">
        <v>149</v>
      </c>
      <c r="G1" s="4" t="s">
        <v>4</v>
      </c>
      <c r="H1" s="3" t="s">
        <v>148</v>
      </c>
      <c r="I1" s="3" t="s">
        <v>149</v>
      </c>
      <c r="J1" s="4" t="s">
        <v>5</v>
      </c>
      <c r="K1" s="4" t="s">
        <v>150</v>
      </c>
      <c r="L1" s="4" t="s">
        <v>151</v>
      </c>
      <c r="M1" s="4" t="s">
        <v>152</v>
      </c>
      <c r="N1" s="4" t="s">
        <v>153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</row>
    <row r="2" spans="1:19" ht="15">
      <c r="A2" s="22" t="s">
        <v>19</v>
      </c>
      <c r="B2" s="23" t="s">
        <v>20</v>
      </c>
      <c r="C2" s="8" t="s">
        <v>21</v>
      </c>
      <c r="D2" s="8" t="s">
        <v>22</v>
      </c>
      <c r="E2" s="23" t="s">
        <v>23</v>
      </c>
      <c r="F2" s="8" t="s">
        <v>21</v>
      </c>
      <c r="G2" s="8" t="s">
        <v>24</v>
      </c>
      <c r="H2" s="23" t="s">
        <v>23</v>
      </c>
      <c r="I2" s="8" t="s">
        <v>21</v>
      </c>
      <c r="J2" s="8" t="s">
        <v>25</v>
      </c>
      <c r="K2" s="9">
        <v>7152.34</v>
      </c>
      <c r="L2" s="9">
        <v>1501</v>
      </c>
      <c r="M2" s="9">
        <v>2918</v>
      </c>
      <c r="N2" s="9">
        <v>5838</v>
      </c>
      <c r="O2" s="9">
        <v>2223</v>
      </c>
      <c r="P2" s="9">
        <f aca="true" t="shared" si="0" ref="P2:P16">K2+O2</f>
        <v>9375.34</v>
      </c>
      <c r="Q2" s="9">
        <f aca="true" t="shared" si="1" ref="Q2:Q16">K2+L2+O2</f>
        <v>10876.34</v>
      </c>
      <c r="R2" s="9">
        <f aca="true" t="shared" si="2" ref="R2:R16">K2+M2+O2</f>
        <v>12293.34</v>
      </c>
      <c r="S2" s="9">
        <f aca="true" t="shared" si="3" ref="S2:S16">K2+N2+O2</f>
        <v>15213.34</v>
      </c>
    </row>
    <row r="3" spans="1:19" ht="15">
      <c r="A3" s="22"/>
      <c r="B3" s="23"/>
      <c r="C3" s="8" t="s">
        <v>26</v>
      </c>
      <c r="D3" s="8" t="s">
        <v>27</v>
      </c>
      <c r="E3" s="23"/>
      <c r="F3" s="8" t="s">
        <v>26</v>
      </c>
      <c r="G3" s="8" t="s">
        <v>28</v>
      </c>
      <c r="H3" s="23"/>
      <c r="I3" s="8" t="s">
        <v>26</v>
      </c>
      <c r="J3" s="8" t="s">
        <v>29</v>
      </c>
      <c r="K3" s="9">
        <v>6895.23</v>
      </c>
      <c r="L3" s="9">
        <v>1444</v>
      </c>
      <c r="M3" s="9">
        <v>2811</v>
      </c>
      <c r="N3" s="9">
        <v>5620</v>
      </c>
      <c r="O3" s="9">
        <v>2170</v>
      </c>
      <c r="P3" s="9">
        <f t="shared" si="0"/>
        <v>9065.23</v>
      </c>
      <c r="Q3" s="9">
        <f t="shared" si="1"/>
        <v>10509.23</v>
      </c>
      <c r="R3" s="9">
        <f t="shared" si="2"/>
        <v>11876.23</v>
      </c>
      <c r="S3" s="9">
        <f t="shared" si="3"/>
        <v>14685.23</v>
      </c>
    </row>
    <row r="4" spans="1:19" ht="15">
      <c r="A4" s="22"/>
      <c r="B4" s="23"/>
      <c r="C4" s="8" t="s">
        <v>30</v>
      </c>
      <c r="D4" s="8" t="s">
        <v>31</v>
      </c>
      <c r="E4" s="23"/>
      <c r="F4" s="8" t="s">
        <v>30</v>
      </c>
      <c r="G4" s="8" t="s">
        <v>32</v>
      </c>
      <c r="H4" s="23"/>
      <c r="I4" s="8" t="s">
        <v>30</v>
      </c>
      <c r="J4" s="8" t="s">
        <v>33</v>
      </c>
      <c r="K4" s="9">
        <v>6648.15</v>
      </c>
      <c r="L4" s="9">
        <v>1391</v>
      </c>
      <c r="M4" s="9">
        <v>2705</v>
      </c>
      <c r="N4" s="9">
        <v>5414</v>
      </c>
      <c r="O4" s="9">
        <v>2117</v>
      </c>
      <c r="P4" s="9">
        <f t="shared" si="0"/>
        <v>8765.15</v>
      </c>
      <c r="Q4" s="9">
        <f t="shared" si="1"/>
        <v>10156.15</v>
      </c>
      <c r="R4" s="9">
        <f t="shared" si="2"/>
        <v>11470.15</v>
      </c>
      <c r="S4" s="9">
        <f t="shared" si="3"/>
        <v>14179.15</v>
      </c>
    </row>
    <row r="5" spans="1:19" ht="15">
      <c r="A5" s="22"/>
      <c r="B5" s="23" t="s">
        <v>34</v>
      </c>
      <c r="C5" s="8" t="s">
        <v>21</v>
      </c>
      <c r="D5" s="8" t="s">
        <v>35</v>
      </c>
      <c r="E5" s="23" t="s">
        <v>30</v>
      </c>
      <c r="F5" s="8" t="s">
        <v>21</v>
      </c>
      <c r="G5" s="8" t="s">
        <v>36</v>
      </c>
      <c r="H5" s="23" t="s">
        <v>30</v>
      </c>
      <c r="I5" s="8" t="s">
        <v>21</v>
      </c>
      <c r="J5" s="8" t="s">
        <v>37</v>
      </c>
      <c r="K5" s="9">
        <v>6297.51</v>
      </c>
      <c r="L5" s="9">
        <v>1317</v>
      </c>
      <c r="M5" s="9">
        <v>2559</v>
      </c>
      <c r="N5" s="9">
        <v>5119</v>
      </c>
      <c r="O5" s="9">
        <v>2039</v>
      </c>
      <c r="P5" s="9">
        <f t="shared" si="0"/>
        <v>8336.51</v>
      </c>
      <c r="Q5" s="9">
        <f t="shared" si="1"/>
        <v>9653.51</v>
      </c>
      <c r="R5" s="9">
        <f t="shared" si="2"/>
        <v>10895.51</v>
      </c>
      <c r="S5" s="9">
        <f t="shared" si="3"/>
        <v>13455.51</v>
      </c>
    </row>
    <row r="6" spans="1:19" ht="15">
      <c r="A6" s="22"/>
      <c r="B6" s="23"/>
      <c r="C6" s="8" t="s">
        <v>26</v>
      </c>
      <c r="D6" s="8" t="s">
        <v>38</v>
      </c>
      <c r="E6" s="23"/>
      <c r="F6" s="8" t="s">
        <v>26</v>
      </c>
      <c r="G6" s="8" t="s">
        <v>39</v>
      </c>
      <c r="H6" s="23"/>
      <c r="I6" s="8" t="s">
        <v>26</v>
      </c>
      <c r="J6" s="8" t="s">
        <v>40</v>
      </c>
      <c r="K6" s="9">
        <v>6071.79</v>
      </c>
      <c r="L6" s="9">
        <v>1265</v>
      </c>
      <c r="M6" s="9">
        <v>2464</v>
      </c>
      <c r="N6" s="9">
        <v>4927</v>
      </c>
      <c r="O6" s="9">
        <v>1990</v>
      </c>
      <c r="P6" s="9">
        <f t="shared" si="0"/>
        <v>8061.79</v>
      </c>
      <c r="Q6" s="9">
        <f t="shared" si="1"/>
        <v>9326.79</v>
      </c>
      <c r="R6" s="9">
        <f t="shared" si="2"/>
        <v>10525.79</v>
      </c>
      <c r="S6" s="9">
        <f t="shared" si="3"/>
        <v>12988.79</v>
      </c>
    </row>
    <row r="7" spans="1:19" ht="15">
      <c r="A7" s="22"/>
      <c r="B7" s="23"/>
      <c r="C7" s="8" t="s">
        <v>30</v>
      </c>
      <c r="D7" s="8" t="s">
        <v>41</v>
      </c>
      <c r="E7" s="23"/>
      <c r="F7" s="8" t="s">
        <v>30</v>
      </c>
      <c r="G7" s="8" t="s">
        <v>42</v>
      </c>
      <c r="H7" s="23"/>
      <c r="I7" s="8" t="s">
        <v>30</v>
      </c>
      <c r="J7" s="8" t="s">
        <v>43</v>
      </c>
      <c r="K7" s="9">
        <v>5853.46</v>
      </c>
      <c r="L7" s="9">
        <v>1219</v>
      </c>
      <c r="M7" s="9">
        <v>2372</v>
      </c>
      <c r="N7" s="9">
        <v>4745</v>
      </c>
      <c r="O7" s="9">
        <v>1942</v>
      </c>
      <c r="P7" s="9">
        <f t="shared" si="0"/>
        <v>7795.46</v>
      </c>
      <c r="Q7" s="9">
        <f t="shared" si="1"/>
        <v>9014.46</v>
      </c>
      <c r="R7" s="9">
        <f t="shared" si="2"/>
        <v>10167.46</v>
      </c>
      <c r="S7" s="9">
        <f t="shared" si="3"/>
        <v>12540.46</v>
      </c>
    </row>
    <row r="8" spans="1:19" ht="15">
      <c r="A8" s="22"/>
      <c r="B8" s="23" t="s">
        <v>44</v>
      </c>
      <c r="C8" s="8" t="s">
        <v>21</v>
      </c>
      <c r="D8" s="8" t="s">
        <v>45</v>
      </c>
      <c r="E8" s="23" t="s">
        <v>46</v>
      </c>
      <c r="F8" s="8" t="s">
        <v>21</v>
      </c>
      <c r="G8" s="8" t="s">
        <v>47</v>
      </c>
      <c r="H8" s="23" t="s">
        <v>46</v>
      </c>
      <c r="I8" s="8" t="s">
        <v>21</v>
      </c>
      <c r="J8" s="8" t="s">
        <v>48</v>
      </c>
      <c r="K8" s="9">
        <v>5545.73</v>
      </c>
      <c r="L8" s="9">
        <v>1153</v>
      </c>
      <c r="M8" s="9">
        <v>2243</v>
      </c>
      <c r="N8" s="9">
        <v>4486</v>
      </c>
      <c r="O8" s="9">
        <v>1871</v>
      </c>
      <c r="P8" s="9">
        <f t="shared" si="0"/>
        <v>7416.73</v>
      </c>
      <c r="Q8" s="9">
        <f t="shared" si="1"/>
        <v>8569.73</v>
      </c>
      <c r="R8" s="9">
        <f t="shared" si="2"/>
        <v>9659.73</v>
      </c>
      <c r="S8" s="9">
        <f t="shared" si="3"/>
        <v>11902.73</v>
      </c>
    </row>
    <row r="9" spans="1:19" ht="15">
      <c r="A9" s="22"/>
      <c r="B9" s="23"/>
      <c r="C9" s="8" t="s">
        <v>26</v>
      </c>
      <c r="D9" s="8" t="s">
        <v>49</v>
      </c>
      <c r="E9" s="23"/>
      <c r="F9" s="8" t="s">
        <v>26</v>
      </c>
      <c r="G9" s="8" t="s">
        <v>50</v>
      </c>
      <c r="H9" s="23"/>
      <c r="I9" s="8" t="s">
        <v>26</v>
      </c>
      <c r="J9" s="8" t="s">
        <v>51</v>
      </c>
      <c r="K9" s="9">
        <v>5347.73</v>
      </c>
      <c r="L9" s="9">
        <v>1111</v>
      </c>
      <c r="M9" s="9">
        <v>2161</v>
      </c>
      <c r="N9" s="9">
        <v>4321</v>
      </c>
      <c r="O9" s="9">
        <v>1826</v>
      </c>
      <c r="P9" s="9">
        <f t="shared" si="0"/>
        <v>7173.73</v>
      </c>
      <c r="Q9" s="9">
        <f t="shared" si="1"/>
        <v>8284.73</v>
      </c>
      <c r="R9" s="9">
        <f t="shared" si="2"/>
        <v>9334.73</v>
      </c>
      <c r="S9" s="9">
        <f t="shared" si="3"/>
        <v>11494.73</v>
      </c>
    </row>
    <row r="10" spans="1:19" ht="15">
      <c r="A10" s="22"/>
      <c r="B10" s="23"/>
      <c r="C10" s="8" t="s">
        <v>30</v>
      </c>
      <c r="D10" s="8" t="s">
        <v>52</v>
      </c>
      <c r="E10" s="23"/>
      <c r="F10" s="8" t="s">
        <v>30</v>
      </c>
      <c r="G10" s="8" t="s">
        <v>53</v>
      </c>
      <c r="H10" s="23"/>
      <c r="I10" s="8" t="s">
        <v>30</v>
      </c>
      <c r="J10" s="8" t="s">
        <v>54</v>
      </c>
      <c r="K10" s="9">
        <v>5156.27</v>
      </c>
      <c r="L10" s="9">
        <v>1069</v>
      </c>
      <c r="M10" s="9">
        <v>2081</v>
      </c>
      <c r="N10" s="9">
        <v>4161</v>
      </c>
      <c r="O10" s="9">
        <v>1782</v>
      </c>
      <c r="P10" s="9">
        <f t="shared" si="0"/>
        <v>6938.27</v>
      </c>
      <c r="Q10" s="9">
        <f t="shared" si="1"/>
        <v>8007.27</v>
      </c>
      <c r="R10" s="9">
        <f t="shared" si="2"/>
        <v>9019.27</v>
      </c>
      <c r="S10" s="9">
        <f t="shared" si="3"/>
        <v>11099.27</v>
      </c>
    </row>
    <row r="11" spans="1:19" ht="15">
      <c r="A11" s="22"/>
      <c r="B11" s="23" t="s">
        <v>55</v>
      </c>
      <c r="C11" s="8" t="s">
        <v>21</v>
      </c>
      <c r="D11" s="8" t="s">
        <v>56</v>
      </c>
      <c r="E11" s="23" t="s">
        <v>57</v>
      </c>
      <c r="F11" s="8" t="s">
        <v>21</v>
      </c>
      <c r="G11" s="8" t="s">
        <v>58</v>
      </c>
      <c r="H11" s="23" t="s">
        <v>57</v>
      </c>
      <c r="I11" s="8" t="s">
        <v>21</v>
      </c>
      <c r="J11" s="8" t="s">
        <v>59</v>
      </c>
      <c r="K11" s="9">
        <v>4885.52</v>
      </c>
      <c r="L11" s="9">
        <v>1012</v>
      </c>
      <c r="M11" s="9">
        <v>1967</v>
      </c>
      <c r="N11" s="9">
        <v>3933</v>
      </c>
      <c r="O11" s="9">
        <v>1717</v>
      </c>
      <c r="P11" s="9">
        <f t="shared" si="0"/>
        <v>6602.52</v>
      </c>
      <c r="Q11" s="9">
        <f t="shared" si="1"/>
        <v>7614.52</v>
      </c>
      <c r="R11" s="9">
        <f t="shared" si="2"/>
        <v>8569.52</v>
      </c>
      <c r="S11" s="9">
        <f t="shared" si="3"/>
        <v>10535.52</v>
      </c>
    </row>
    <row r="12" spans="1:19" ht="15">
      <c r="A12" s="22"/>
      <c r="B12" s="23"/>
      <c r="C12" s="8" t="s">
        <v>26</v>
      </c>
      <c r="D12" s="8" t="s">
        <v>60</v>
      </c>
      <c r="E12" s="23"/>
      <c r="F12" s="8" t="s">
        <v>26</v>
      </c>
      <c r="G12" s="8" t="s">
        <v>61</v>
      </c>
      <c r="H12" s="23"/>
      <c r="I12" s="8" t="s">
        <v>26</v>
      </c>
      <c r="J12" s="8" t="s">
        <v>62</v>
      </c>
      <c r="K12" s="9">
        <v>4712.31</v>
      </c>
      <c r="L12" s="9">
        <v>976</v>
      </c>
      <c r="M12" s="9">
        <v>1895</v>
      </c>
      <c r="N12" s="9">
        <v>3790</v>
      </c>
      <c r="O12" s="9">
        <v>1675</v>
      </c>
      <c r="P12" s="9">
        <f t="shared" si="0"/>
        <v>6387.31</v>
      </c>
      <c r="Q12" s="9">
        <f t="shared" si="1"/>
        <v>7363.31</v>
      </c>
      <c r="R12" s="9">
        <f t="shared" si="2"/>
        <v>8282.310000000001</v>
      </c>
      <c r="S12" s="9">
        <f t="shared" si="3"/>
        <v>10177.310000000001</v>
      </c>
    </row>
    <row r="13" spans="1:19" ht="15">
      <c r="A13" s="22"/>
      <c r="B13" s="23"/>
      <c r="C13" s="8" t="s">
        <v>30</v>
      </c>
      <c r="D13" s="8" t="s">
        <v>63</v>
      </c>
      <c r="E13" s="23"/>
      <c r="F13" s="8" t="s">
        <v>30</v>
      </c>
      <c r="G13" s="8" t="s">
        <v>64</v>
      </c>
      <c r="H13" s="23"/>
      <c r="I13" s="8" t="s">
        <v>30</v>
      </c>
      <c r="J13" s="8" t="s">
        <v>65</v>
      </c>
      <c r="K13" s="9">
        <v>4544.05</v>
      </c>
      <c r="L13" s="9">
        <v>937</v>
      </c>
      <c r="M13" s="9">
        <v>1825</v>
      </c>
      <c r="N13" s="9">
        <v>3649</v>
      </c>
      <c r="O13" s="9">
        <v>1635</v>
      </c>
      <c r="P13" s="9">
        <f t="shared" si="0"/>
        <v>6179.05</v>
      </c>
      <c r="Q13" s="9">
        <f t="shared" si="1"/>
        <v>7116.05</v>
      </c>
      <c r="R13" s="9">
        <f t="shared" si="2"/>
        <v>8004.05</v>
      </c>
      <c r="S13" s="9">
        <f t="shared" si="3"/>
        <v>9828.05</v>
      </c>
    </row>
    <row r="14" spans="1:19" ht="15">
      <c r="A14" s="22"/>
      <c r="B14" s="23"/>
      <c r="C14" s="24"/>
      <c r="D14" s="24"/>
      <c r="E14" s="23" t="s">
        <v>66</v>
      </c>
      <c r="F14" s="8" t="s">
        <v>21</v>
      </c>
      <c r="G14" s="8" t="s">
        <v>67</v>
      </c>
      <c r="H14" s="23" t="s">
        <v>66</v>
      </c>
      <c r="I14" s="8" t="s">
        <v>21</v>
      </c>
      <c r="J14" s="8" t="s">
        <v>68</v>
      </c>
      <c r="K14" s="9">
        <v>4305.63</v>
      </c>
      <c r="L14" s="9">
        <v>887</v>
      </c>
      <c r="M14" s="9">
        <v>1725</v>
      </c>
      <c r="N14" s="9">
        <v>3451</v>
      </c>
      <c r="O14" s="9">
        <v>1577</v>
      </c>
      <c r="P14" s="9">
        <f t="shared" si="0"/>
        <v>5882.63</v>
      </c>
      <c r="Q14" s="9">
        <f t="shared" si="1"/>
        <v>6769.63</v>
      </c>
      <c r="R14" s="9">
        <f t="shared" si="2"/>
        <v>7607.63</v>
      </c>
      <c r="S14" s="9">
        <f t="shared" si="3"/>
        <v>9333.630000000001</v>
      </c>
    </row>
    <row r="15" spans="1:19" ht="15">
      <c r="A15" s="22"/>
      <c r="B15" s="23"/>
      <c r="C15" s="24"/>
      <c r="D15" s="24"/>
      <c r="E15" s="23"/>
      <c r="F15" s="8" t="s">
        <v>26</v>
      </c>
      <c r="G15" s="8" t="s">
        <v>69</v>
      </c>
      <c r="H15" s="23"/>
      <c r="I15" s="8" t="s">
        <v>26</v>
      </c>
      <c r="J15" s="8" t="s">
        <v>70</v>
      </c>
      <c r="K15" s="9">
        <v>4152.81</v>
      </c>
      <c r="L15" s="9">
        <v>854</v>
      </c>
      <c r="M15" s="9">
        <v>1662</v>
      </c>
      <c r="N15" s="9">
        <v>3324</v>
      </c>
      <c r="O15" s="9">
        <v>1538</v>
      </c>
      <c r="P15" s="9">
        <f t="shared" si="0"/>
        <v>5690.81</v>
      </c>
      <c r="Q15" s="9">
        <f t="shared" si="1"/>
        <v>6544.81</v>
      </c>
      <c r="R15" s="9">
        <f t="shared" si="2"/>
        <v>7352.81</v>
      </c>
      <c r="S15" s="9">
        <f t="shared" si="3"/>
        <v>9014.810000000001</v>
      </c>
    </row>
    <row r="16" spans="1:19" ht="15">
      <c r="A16" s="22"/>
      <c r="B16" s="23"/>
      <c r="C16" s="24"/>
      <c r="D16" s="24"/>
      <c r="E16" s="23"/>
      <c r="F16" s="8" t="s">
        <v>30</v>
      </c>
      <c r="G16" s="8" t="s">
        <v>71</v>
      </c>
      <c r="H16" s="23"/>
      <c r="I16" s="8" t="s">
        <v>30</v>
      </c>
      <c r="J16" s="8" t="s">
        <v>72</v>
      </c>
      <c r="K16" s="9">
        <v>4004.56</v>
      </c>
      <c r="L16" s="9">
        <v>822</v>
      </c>
      <c r="M16" s="9">
        <v>1601</v>
      </c>
      <c r="N16" s="9">
        <v>3199</v>
      </c>
      <c r="O16" s="9">
        <v>1502</v>
      </c>
      <c r="P16" s="9">
        <f t="shared" si="0"/>
        <v>5506.5599999999995</v>
      </c>
      <c r="Q16" s="9">
        <f t="shared" si="1"/>
        <v>6328.5599999999995</v>
      </c>
      <c r="R16" s="9">
        <f t="shared" si="2"/>
        <v>7107.5599999999995</v>
      </c>
      <c r="S16" s="9">
        <f t="shared" si="3"/>
        <v>8705.56</v>
      </c>
    </row>
    <row r="17" spans="1:19" ht="6.75" customHeight="1">
      <c r="A17" s="6"/>
      <c r="B17" s="7"/>
      <c r="C17" s="7"/>
      <c r="D17" s="7"/>
      <c r="E17" s="7"/>
      <c r="F17" s="8"/>
      <c r="G17" s="8"/>
      <c r="H17" s="7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s="5" customFormat="1" ht="45">
      <c r="A18" s="3" t="s">
        <v>0</v>
      </c>
      <c r="B18" s="3" t="s">
        <v>148</v>
      </c>
      <c r="C18" s="3" t="s">
        <v>149</v>
      </c>
      <c r="D18" s="3"/>
      <c r="E18" s="3" t="s">
        <v>148</v>
      </c>
      <c r="F18" s="3" t="s">
        <v>149</v>
      </c>
      <c r="G18" s="4" t="s">
        <v>4</v>
      </c>
      <c r="H18" s="3" t="s">
        <v>148</v>
      </c>
      <c r="I18" s="3" t="s">
        <v>149</v>
      </c>
      <c r="J18" s="4" t="s">
        <v>5</v>
      </c>
      <c r="K18" s="4" t="s">
        <v>150</v>
      </c>
      <c r="L18" s="4" t="s">
        <v>73</v>
      </c>
      <c r="M18" s="4" t="s">
        <v>74</v>
      </c>
      <c r="N18" s="4" t="s">
        <v>75</v>
      </c>
      <c r="O18" s="4" t="s">
        <v>13</v>
      </c>
      <c r="P18" s="4" t="s">
        <v>76</v>
      </c>
      <c r="Q18" s="4" t="s">
        <v>77</v>
      </c>
      <c r="R18" s="4" t="s">
        <v>78</v>
      </c>
      <c r="S18" s="4" t="s">
        <v>79</v>
      </c>
    </row>
    <row r="19" spans="1:19" ht="15">
      <c r="A19" s="22" t="s">
        <v>80</v>
      </c>
      <c r="B19" s="24"/>
      <c r="C19" s="24"/>
      <c r="D19" s="24"/>
      <c r="E19" s="23" t="s">
        <v>81</v>
      </c>
      <c r="F19" s="8" t="s">
        <v>21</v>
      </c>
      <c r="G19" s="8" t="s">
        <v>82</v>
      </c>
      <c r="H19" s="23" t="s">
        <v>83</v>
      </c>
      <c r="I19" s="8" t="s">
        <v>21</v>
      </c>
      <c r="J19" s="8" t="s">
        <v>84</v>
      </c>
      <c r="K19" s="9">
        <v>3584.28</v>
      </c>
      <c r="L19" s="9">
        <v>752</v>
      </c>
      <c r="M19" s="9">
        <v>1462</v>
      </c>
      <c r="N19" s="9">
        <v>2925</v>
      </c>
      <c r="O19" s="9">
        <v>1114</v>
      </c>
      <c r="P19" s="9">
        <f aca="true" t="shared" si="4" ref="P19:P33">K19+O19</f>
        <v>4698.280000000001</v>
      </c>
      <c r="Q19" s="9">
        <f aca="true" t="shared" si="5" ref="Q19:Q33">K19+L19+O19</f>
        <v>5450.280000000001</v>
      </c>
      <c r="R19" s="9">
        <f aca="true" t="shared" si="6" ref="R19:R33">K19+M19+O19</f>
        <v>6160.280000000001</v>
      </c>
      <c r="S19" s="9">
        <f aca="true" t="shared" si="7" ref="S19:S33">K19+N19+O19</f>
        <v>7623.280000000001</v>
      </c>
    </row>
    <row r="20" spans="1:19" ht="15">
      <c r="A20" s="22"/>
      <c r="B20" s="24"/>
      <c r="C20" s="24"/>
      <c r="D20" s="24"/>
      <c r="E20" s="23"/>
      <c r="F20" s="8" t="s">
        <v>26</v>
      </c>
      <c r="G20" s="8" t="s">
        <v>85</v>
      </c>
      <c r="H20" s="23"/>
      <c r="I20" s="8" t="s">
        <v>26</v>
      </c>
      <c r="J20" s="8" t="s">
        <v>86</v>
      </c>
      <c r="K20" s="9">
        <v>3463.48</v>
      </c>
      <c r="L20" s="9">
        <v>725</v>
      </c>
      <c r="M20" s="9">
        <v>1412</v>
      </c>
      <c r="N20" s="9">
        <v>2822</v>
      </c>
      <c r="O20" s="9">
        <v>1090</v>
      </c>
      <c r="P20" s="9">
        <f t="shared" si="4"/>
        <v>4553.48</v>
      </c>
      <c r="Q20" s="9">
        <f t="shared" si="5"/>
        <v>5278.48</v>
      </c>
      <c r="R20" s="9">
        <f t="shared" si="6"/>
        <v>5965.48</v>
      </c>
      <c r="S20" s="9">
        <f t="shared" si="7"/>
        <v>7375.48</v>
      </c>
    </row>
    <row r="21" spans="1:19" ht="15">
      <c r="A21" s="22"/>
      <c r="B21" s="24"/>
      <c r="C21" s="24"/>
      <c r="D21" s="24"/>
      <c r="E21" s="23"/>
      <c r="F21" s="8" t="s">
        <v>30</v>
      </c>
      <c r="G21" s="8" t="s">
        <v>87</v>
      </c>
      <c r="H21" s="23"/>
      <c r="I21" s="8" t="s">
        <v>30</v>
      </c>
      <c r="J21" s="8" t="s">
        <v>88</v>
      </c>
      <c r="K21" s="9">
        <v>3347.06</v>
      </c>
      <c r="L21" s="9">
        <v>700</v>
      </c>
      <c r="M21" s="9">
        <v>1362</v>
      </c>
      <c r="N21" s="9">
        <v>2725</v>
      </c>
      <c r="O21" s="9">
        <v>1066</v>
      </c>
      <c r="P21" s="9">
        <f t="shared" si="4"/>
        <v>4413.0599999999995</v>
      </c>
      <c r="Q21" s="9">
        <f t="shared" si="5"/>
        <v>5113.0599999999995</v>
      </c>
      <c r="R21" s="9">
        <f t="shared" si="6"/>
        <v>5775.0599999999995</v>
      </c>
      <c r="S21" s="9">
        <f t="shared" si="7"/>
        <v>7138.0599999999995</v>
      </c>
    </row>
    <row r="22" spans="1:19" ht="15">
      <c r="A22" s="22"/>
      <c r="B22" s="24"/>
      <c r="C22" s="24"/>
      <c r="D22" s="24"/>
      <c r="E22" s="23" t="s">
        <v>89</v>
      </c>
      <c r="F22" s="8" t="s">
        <v>90</v>
      </c>
      <c r="G22" s="8" t="s">
        <v>91</v>
      </c>
      <c r="H22" s="23" t="s">
        <v>92</v>
      </c>
      <c r="I22" s="8" t="s">
        <v>90</v>
      </c>
      <c r="J22" s="8" t="s">
        <v>93</v>
      </c>
      <c r="K22" s="9">
        <v>3238.54</v>
      </c>
      <c r="L22" s="9">
        <v>677</v>
      </c>
      <c r="M22" s="9">
        <v>1316</v>
      </c>
      <c r="N22" s="9">
        <v>2632</v>
      </c>
      <c r="O22" s="9">
        <v>1049</v>
      </c>
      <c r="P22" s="9">
        <f t="shared" si="4"/>
        <v>4287.54</v>
      </c>
      <c r="Q22" s="9">
        <f t="shared" si="5"/>
        <v>4964.54</v>
      </c>
      <c r="R22" s="9">
        <f t="shared" si="6"/>
        <v>5603.54</v>
      </c>
      <c r="S22" s="9">
        <f t="shared" si="7"/>
        <v>6919.54</v>
      </c>
    </row>
    <row r="23" spans="1:19" ht="15">
      <c r="A23" s="22"/>
      <c r="B23" s="24"/>
      <c r="C23" s="24"/>
      <c r="D23" s="24"/>
      <c r="E23" s="23"/>
      <c r="F23" s="8" t="s">
        <v>34</v>
      </c>
      <c r="G23" s="8" t="s">
        <v>94</v>
      </c>
      <c r="H23" s="23"/>
      <c r="I23" s="8" t="s">
        <v>90</v>
      </c>
      <c r="J23" s="8" t="s">
        <v>95</v>
      </c>
      <c r="K23" s="9">
        <v>3128.97</v>
      </c>
      <c r="L23" s="9">
        <v>652</v>
      </c>
      <c r="M23" s="9">
        <v>1270</v>
      </c>
      <c r="N23" s="9">
        <v>2539</v>
      </c>
      <c r="O23" s="9">
        <v>1026</v>
      </c>
      <c r="P23" s="9">
        <f t="shared" si="4"/>
        <v>4154.969999999999</v>
      </c>
      <c r="Q23" s="9">
        <f t="shared" si="5"/>
        <v>4806.969999999999</v>
      </c>
      <c r="R23" s="9">
        <f t="shared" si="6"/>
        <v>5424.969999999999</v>
      </c>
      <c r="S23" s="9">
        <f t="shared" si="7"/>
        <v>6693.969999999999</v>
      </c>
    </row>
    <row r="24" spans="1:19" ht="15">
      <c r="A24" s="22"/>
      <c r="B24" s="24"/>
      <c r="C24" s="24"/>
      <c r="D24" s="24"/>
      <c r="E24" s="23"/>
      <c r="F24" s="8" t="s">
        <v>96</v>
      </c>
      <c r="G24" s="8" t="s">
        <v>97</v>
      </c>
      <c r="H24" s="23"/>
      <c r="I24" s="8" t="s">
        <v>96</v>
      </c>
      <c r="J24" s="8" t="s">
        <v>98</v>
      </c>
      <c r="K24" s="9">
        <v>3022.11</v>
      </c>
      <c r="L24" s="9">
        <v>629</v>
      </c>
      <c r="M24" s="9">
        <v>1225</v>
      </c>
      <c r="N24" s="9">
        <v>2449</v>
      </c>
      <c r="O24" s="9">
        <v>1002</v>
      </c>
      <c r="P24" s="9">
        <f t="shared" si="4"/>
        <v>4024.11</v>
      </c>
      <c r="Q24" s="9">
        <f t="shared" si="5"/>
        <v>4653.110000000001</v>
      </c>
      <c r="R24" s="9">
        <f t="shared" si="6"/>
        <v>5249.110000000001</v>
      </c>
      <c r="S24" s="9">
        <f t="shared" si="7"/>
        <v>6473.110000000001</v>
      </c>
    </row>
    <row r="25" spans="1:19" ht="15">
      <c r="A25" s="22"/>
      <c r="B25" s="24"/>
      <c r="C25" s="24"/>
      <c r="D25" s="24"/>
      <c r="E25" s="23"/>
      <c r="F25" s="8" t="s">
        <v>21</v>
      </c>
      <c r="G25" s="8" t="s">
        <v>99</v>
      </c>
      <c r="H25" s="23"/>
      <c r="I25" s="8" t="s">
        <v>21</v>
      </c>
      <c r="J25" s="8" t="s">
        <v>100</v>
      </c>
      <c r="K25" s="9">
        <v>2923.4</v>
      </c>
      <c r="L25" s="9">
        <v>608</v>
      </c>
      <c r="M25" s="9">
        <v>1182</v>
      </c>
      <c r="N25" s="9">
        <v>2365</v>
      </c>
      <c r="O25" s="9">
        <v>986</v>
      </c>
      <c r="P25" s="9">
        <f t="shared" si="4"/>
        <v>3909.4</v>
      </c>
      <c r="Q25" s="9">
        <f t="shared" si="5"/>
        <v>4517.4</v>
      </c>
      <c r="R25" s="9">
        <f t="shared" si="6"/>
        <v>5091.4</v>
      </c>
      <c r="S25" s="9">
        <f t="shared" si="7"/>
        <v>6274.4</v>
      </c>
    </row>
    <row r="26" spans="1:19" ht="15">
      <c r="A26" s="22"/>
      <c r="B26" s="24"/>
      <c r="C26" s="24"/>
      <c r="D26" s="24"/>
      <c r="E26" s="23"/>
      <c r="F26" s="8" t="s">
        <v>26</v>
      </c>
      <c r="G26" s="8" t="s">
        <v>101</v>
      </c>
      <c r="H26" s="23"/>
      <c r="I26" s="8" t="s">
        <v>26</v>
      </c>
      <c r="J26" s="8" t="s">
        <v>102</v>
      </c>
      <c r="K26" s="9">
        <v>2823.38</v>
      </c>
      <c r="L26" s="9">
        <v>587</v>
      </c>
      <c r="M26" s="9">
        <v>1141</v>
      </c>
      <c r="N26" s="9">
        <v>2281</v>
      </c>
      <c r="O26" s="9">
        <v>964</v>
      </c>
      <c r="P26" s="9">
        <f t="shared" si="4"/>
        <v>3787.38</v>
      </c>
      <c r="Q26" s="9">
        <f t="shared" si="5"/>
        <v>4374.38</v>
      </c>
      <c r="R26" s="9">
        <f t="shared" si="6"/>
        <v>4928.38</v>
      </c>
      <c r="S26" s="9">
        <f t="shared" si="7"/>
        <v>6068.38</v>
      </c>
    </row>
    <row r="27" spans="1:19" ht="15">
      <c r="A27" s="22"/>
      <c r="B27" s="24"/>
      <c r="C27" s="24"/>
      <c r="D27" s="24"/>
      <c r="E27" s="23"/>
      <c r="F27" s="8" t="s">
        <v>30</v>
      </c>
      <c r="G27" s="8" t="s">
        <v>103</v>
      </c>
      <c r="H27" s="23"/>
      <c r="I27" s="8" t="s">
        <v>30</v>
      </c>
      <c r="J27" s="8" t="s">
        <v>104</v>
      </c>
      <c r="K27" s="9">
        <v>2725.81</v>
      </c>
      <c r="L27" s="9">
        <v>565</v>
      </c>
      <c r="M27" s="9">
        <v>1100</v>
      </c>
      <c r="N27" s="9">
        <v>2199</v>
      </c>
      <c r="O27" s="9">
        <v>942</v>
      </c>
      <c r="P27" s="9">
        <f t="shared" si="4"/>
        <v>3667.81</v>
      </c>
      <c r="Q27" s="9">
        <f t="shared" si="5"/>
        <v>4232.8099999999995</v>
      </c>
      <c r="R27" s="9">
        <f t="shared" si="6"/>
        <v>4767.8099999999995</v>
      </c>
      <c r="S27" s="9">
        <f t="shared" si="7"/>
        <v>5866.8099999999995</v>
      </c>
    </row>
    <row r="28" spans="1:19" ht="15">
      <c r="A28" s="22"/>
      <c r="B28" s="24"/>
      <c r="C28" s="24"/>
      <c r="D28" s="24"/>
      <c r="E28" s="23" t="s">
        <v>105</v>
      </c>
      <c r="F28" s="8" t="s">
        <v>90</v>
      </c>
      <c r="G28" s="8" t="s">
        <v>106</v>
      </c>
      <c r="H28" s="23" t="s">
        <v>107</v>
      </c>
      <c r="I28" s="8" t="s">
        <v>90</v>
      </c>
      <c r="J28" s="8" t="s">
        <v>108</v>
      </c>
      <c r="K28" s="9">
        <v>2635.6</v>
      </c>
      <c r="L28" s="9">
        <v>546</v>
      </c>
      <c r="M28" s="9">
        <v>1061</v>
      </c>
      <c r="N28" s="9">
        <v>2122</v>
      </c>
      <c r="O28" s="9">
        <v>926</v>
      </c>
      <c r="P28" s="9">
        <f t="shared" si="4"/>
        <v>3561.6</v>
      </c>
      <c r="Q28" s="9">
        <f t="shared" si="5"/>
        <v>4107.6</v>
      </c>
      <c r="R28" s="9">
        <f t="shared" si="6"/>
        <v>4622.6</v>
      </c>
      <c r="S28" s="9">
        <f t="shared" si="7"/>
        <v>5683.6</v>
      </c>
    </row>
    <row r="29" spans="1:19" ht="15">
      <c r="A29" s="22"/>
      <c r="B29" s="24"/>
      <c r="C29" s="24"/>
      <c r="D29" s="24"/>
      <c r="E29" s="23"/>
      <c r="F29" s="8" t="s">
        <v>34</v>
      </c>
      <c r="G29" s="8" t="s">
        <v>109</v>
      </c>
      <c r="H29" s="23"/>
      <c r="I29" s="8" t="s">
        <v>34</v>
      </c>
      <c r="J29" s="8" t="s">
        <v>110</v>
      </c>
      <c r="K29" s="9">
        <v>2544.42</v>
      </c>
      <c r="L29" s="9">
        <v>527</v>
      </c>
      <c r="M29" s="9">
        <v>1023</v>
      </c>
      <c r="N29" s="9">
        <v>2046</v>
      </c>
      <c r="O29" s="9">
        <v>905</v>
      </c>
      <c r="P29" s="9">
        <f t="shared" si="4"/>
        <v>3449.42</v>
      </c>
      <c r="Q29" s="9">
        <f t="shared" si="5"/>
        <v>3976.42</v>
      </c>
      <c r="R29" s="9">
        <f t="shared" si="6"/>
        <v>4472.42</v>
      </c>
      <c r="S29" s="9">
        <f t="shared" si="7"/>
        <v>5495.42</v>
      </c>
    </row>
    <row r="30" spans="1:19" ht="15">
      <c r="A30" s="22"/>
      <c r="B30" s="24"/>
      <c r="C30" s="24"/>
      <c r="D30" s="24"/>
      <c r="E30" s="23"/>
      <c r="F30" s="8" t="s">
        <v>96</v>
      </c>
      <c r="G30" s="8" t="s">
        <v>111</v>
      </c>
      <c r="H30" s="23"/>
      <c r="I30" s="8" t="s">
        <v>96</v>
      </c>
      <c r="J30" s="8" t="s">
        <v>112</v>
      </c>
      <c r="K30" s="9">
        <v>2455.08</v>
      </c>
      <c r="L30" s="9">
        <v>506</v>
      </c>
      <c r="M30" s="9">
        <v>986</v>
      </c>
      <c r="N30" s="9">
        <v>1971</v>
      </c>
      <c r="O30" s="9">
        <v>883</v>
      </c>
      <c r="P30" s="9">
        <f t="shared" si="4"/>
        <v>3338.08</v>
      </c>
      <c r="Q30" s="9">
        <f t="shared" si="5"/>
        <v>3844.08</v>
      </c>
      <c r="R30" s="9">
        <f t="shared" si="6"/>
        <v>4324.08</v>
      </c>
      <c r="S30" s="9">
        <f t="shared" si="7"/>
        <v>5309.08</v>
      </c>
    </row>
    <row r="31" spans="1:19" ht="15">
      <c r="A31" s="22"/>
      <c r="B31" s="24"/>
      <c r="C31" s="24"/>
      <c r="D31" s="24"/>
      <c r="E31" s="23"/>
      <c r="F31" s="8" t="s">
        <v>21</v>
      </c>
      <c r="G31" s="8" t="s">
        <v>113</v>
      </c>
      <c r="H31" s="23"/>
      <c r="I31" s="8" t="s">
        <v>21</v>
      </c>
      <c r="J31" s="8" t="s">
        <v>114</v>
      </c>
      <c r="K31" s="9">
        <v>2371.66</v>
      </c>
      <c r="L31" s="9">
        <v>489</v>
      </c>
      <c r="M31" s="9">
        <v>950</v>
      </c>
      <c r="N31" s="9">
        <v>1901</v>
      </c>
      <c r="O31" s="9">
        <v>868</v>
      </c>
      <c r="P31" s="9">
        <f t="shared" si="4"/>
        <v>3239.66</v>
      </c>
      <c r="Q31" s="9">
        <f t="shared" si="5"/>
        <v>3728.66</v>
      </c>
      <c r="R31" s="9">
        <f t="shared" si="6"/>
        <v>4189.66</v>
      </c>
      <c r="S31" s="9">
        <f t="shared" si="7"/>
        <v>5140.66</v>
      </c>
    </row>
    <row r="32" spans="1:19" ht="15">
      <c r="A32" s="22"/>
      <c r="B32" s="24"/>
      <c r="C32" s="24"/>
      <c r="D32" s="24"/>
      <c r="E32" s="23"/>
      <c r="F32" s="8" t="s">
        <v>26</v>
      </c>
      <c r="G32" s="8" t="s">
        <v>115</v>
      </c>
      <c r="H32" s="23"/>
      <c r="I32" s="8" t="s">
        <v>26</v>
      </c>
      <c r="J32" s="8" t="s">
        <v>116</v>
      </c>
      <c r="K32" s="9">
        <v>2287.65</v>
      </c>
      <c r="L32" s="9">
        <v>471</v>
      </c>
      <c r="M32" s="9">
        <v>916</v>
      </c>
      <c r="N32" s="9">
        <v>1831</v>
      </c>
      <c r="O32" s="9">
        <v>847</v>
      </c>
      <c r="P32" s="9">
        <f t="shared" si="4"/>
        <v>3134.65</v>
      </c>
      <c r="Q32" s="9">
        <f t="shared" si="5"/>
        <v>3605.65</v>
      </c>
      <c r="R32" s="9">
        <f t="shared" si="6"/>
        <v>4050.65</v>
      </c>
      <c r="S32" s="9">
        <f t="shared" si="7"/>
        <v>4965.65</v>
      </c>
    </row>
    <row r="33" spans="1:19" ht="15">
      <c r="A33" s="22"/>
      <c r="B33" s="24"/>
      <c r="C33" s="24"/>
      <c r="D33" s="24"/>
      <c r="E33" s="23"/>
      <c r="F33" s="8" t="s">
        <v>30</v>
      </c>
      <c r="G33" s="8" t="s">
        <v>117</v>
      </c>
      <c r="H33" s="23"/>
      <c r="I33" s="8" t="s">
        <v>30</v>
      </c>
      <c r="J33" s="8" t="s">
        <v>118</v>
      </c>
      <c r="K33" s="9">
        <v>2205.2</v>
      </c>
      <c r="L33" s="9">
        <v>452</v>
      </c>
      <c r="M33" s="9">
        <v>881</v>
      </c>
      <c r="N33" s="9">
        <v>1762</v>
      </c>
      <c r="O33" s="9">
        <v>826</v>
      </c>
      <c r="P33" s="9">
        <f t="shared" si="4"/>
        <v>3031.2</v>
      </c>
      <c r="Q33" s="9">
        <f t="shared" si="5"/>
        <v>3483.2</v>
      </c>
      <c r="R33" s="9">
        <f t="shared" si="6"/>
        <v>3912.2</v>
      </c>
      <c r="S33" s="9">
        <f t="shared" si="7"/>
        <v>4793.2</v>
      </c>
    </row>
    <row r="34" spans="1:19" ht="6.75" customHeight="1">
      <c r="A34" s="8"/>
      <c r="B34" s="8"/>
      <c r="C34" s="8"/>
      <c r="D34" s="8"/>
      <c r="E34" s="7"/>
      <c r="F34" s="8"/>
      <c r="G34" s="8"/>
      <c r="H34" s="7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1:19" s="5" customFormat="1" ht="45">
      <c r="A35" s="3" t="s">
        <v>0</v>
      </c>
      <c r="B35" s="3" t="s">
        <v>148</v>
      </c>
      <c r="C35" s="3" t="s">
        <v>149</v>
      </c>
      <c r="D35" s="3"/>
      <c r="E35" s="3" t="s">
        <v>148</v>
      </c>
      <c r="F35" s="3" t="s">
        <v>149</v>
      </c>
      <c r="G35" s="4" t="s">
        <v>4</v>
      </c>
      <c r="H35" s="3" t="s">
        <v>148</v>
      </c>
      <c r="I35" s="3" t="s">
        <v>149</v>
      </c>
      <c r="J35" s="4" t="s">
        <v>5</v>
      </c>
      <c r="K35" s="4" t="s">
        <v>150</v>
      </c>
      <c r="L35" s="4" t="s">
        <v>73</v>
      </c>
      <c r="M35" s="4"/>
      <c r="N35" s="4"/>
      <c r="O35" s="4" t="s">
        <v>13</v>
      </c>
      <c r="P35" s="4" t="s">
        <v>14</v>
      </c>
      <c r="Q35" s="4" t="s">
        <v>77</v>
      </c>
      <c r="R35" s="4"/>
      <c r="S35" s="4"/>
    </row>
    <row r="36" spans="1:19" ht="15">
      <c r="A36" s="22" t="s">
        <v>119</v>
      </c>
      <c r="B36" s="24"/>
      <c r="C36" s="24"/>
      <c r="D36" s="24"/>
      <c r="E36" s="23" t="s">
        <v>120</v>
      </c>
      <c r="F36" s="8" t="s">
        <v>90</v>
      </c>
      <c r="G36" s="8" t="s">
        <v>121</v>
      </c>
      <c r="H36" s="23" t="s">
        <v>122</v>
      </c>
      <c r="I36" s="8" t="s">
        <v>90</v>
      </c>
      <c r="J36" s="8" t="s">
        <v>123</v>
      </c>
      <c r="K36" s="9">
        <v>1396.05</v>
      </c>
      <c r="L36" s="9">
        <v>255</v>
      </c>
      <c r="M36" s="25"/>
      <c r="N36" s="25"/>
      <c r="O36" s="9">
        <v>1005</v>
      </c>
      <c r="P36" s="9">
        <f aca="true" t="shared" si="8" ref="P36:P47">K36+O36</f>
        <v>2401.05</v>
      </c>
      <c r="Q36" s="9">
        <f aca="true" t="shared" si="9" ref="Q36:Q47">K36+L36+O36</f>
        <v>2656.05</v>
      </c>
      <c r="R36" s="25"/>
      <c r="S36" s="25"/>
    </row>
    <row r="37" spans="1:19" ht="409.5">
      <c r="A37" s="22"/>
      <c r="B37" s="24"/>
      <c r="C37" s="24"/>
      <c r="D37" s="24"/>
      <c r="E37" s="23"/>
      <c r="F37" s="8" t="s">
        <v>34</v>
      </c>
      <c r="G37" s="8" t="s">
        <v>124</v>
      </c>
      <c r="H37" s="23"/>
      <c r="I37" s="8" t="s">
        <v>34</v>
      </c>
      <c r="J37" s="8" t="s">
        <v>125</v>
      </c>
      <c r="K37" s="9">
        <v>1362.75</v>
      </c>
      <c r="L37" s="9">
        <v>248</v>
      </c>
      <c r="M37" s="25"/>
      <c r="N37" s="25"/>
      <c r="O37" s="9">
        <v>986</v>
      </c>
      <c r="P37" s="9">
        <f t="shared" si="8"/>
        <v>2348.75</v>
      </c>
      <c r="Q37" s="9">
        <f t="shared" si="9"/>
        <v>2596.75</v>
      </c>
      <c r="R37" s="25"/>
      <c r="S37" s="25"/>
    </row>
    <row r="38" spans="1:19" ht="15">
      <c r="A38" s="22"/>
      <c r="B38" s="24"/>
      <c r="C38" s="24"/>
      <c r="D38" s="24"/>
      <c r="E38" s="23"/>
      <c r="F38" s="8" t="s">
        <v>96</v>
      </c>
      <c r="G38" s="8" t="s">
        <v>126</v>
      </c>
      <c r="H38" s="23"/>
      <c r="I38" s="8" t="s">
        <v>96</v>
      </c>
      <c r="J38" s="8" t="s">
        <v>127</v>
      </c>
      <c r="K38" s="9">
        <v>1330.15</v>
      </c>
      <c r="L38" s="9">
        <v>242</v>
      </c>
      <c r="M38" s="25"/>
      <c r="N38" s="25"/>
      <c r="O38" s="9">
        <v>968</v>
      </c>
      <c r="P38" s="9">
        <f t="shared" si="8"/>
        <v>2298.15</v>
      </c>
      <c r="Q38" s="9">
        <f t="shared" si="9"/>
        <v>2540.15</v>
      </c>
      <c r="R38" s="25"/>
      <c r="S38" s="25"/>
    </row>
    <row r="39" spans="1:19" ht="15">
      <c r="A39" s="22"/>
      <c r="B39" s="24"/>
      <c r="C39" s="24"/>
      <c r="D39" s="24"/>
      <c r="E39" s="23"/>
      <c r="F39" s="8" t="s">
        <v>21</v>
      </c>
      <c r="G39" s="8" t="s">
        <v>128</v>
      </c>
      <c r="H39" s="23"/>
      <c r="I39" s="8" t="s">
        <v>21</v>
      </c>
      <c r="J39" s="8" t="s">
        <v>129</v>
      </c>
      <c r="K39" s="9">
        <v>1298.25</v>
      </c>
      <c r="L39" s="9">
        <v>236</v>
      </c>
      <c r="M39" s="25"/>
      <c r="N39" s="25"/>
      <c r="O39" s="9">
        <v>950</v>
      </c>
      <c r="P39" s="9">
        <f t="shared" si="8"/>
        <v>2248.25</v>
      </c>
      <c r="Q39" s="9">
        <f t="shared" si="9"/>
        <v>2484.25</v>
      </c>
      <c r="R39" s="25"/>
      <c r="S39" s="25"/>
    </row>
    <row r="40" spans="1:19" ht="15">
      <c r="A40" s="22"/>
      <c r="B40" s="24"/>
      <c r="C40" s="24"/>
      <c r="D40" s="24"/>
      <c r="E40" s="23"/>
      <c r="F40" s="8" t="s">
        <v>26</v>
      </c>
      <c r="G40" s="8" t="s">
        <v>130</v>
      </c>
      <c r="H40" s="23"/>
      <c r="I40" s="8" t="s">
        <v>26</v>
      </c>
      <c r="J40" s="8" t="s">
        <v>131</v>
      </c>
      <c r="K40" s="9">
        <v>1267.25</v>
      </c>
      <c r="L40" s="9">
        <v>230</v>
      </c>
      <c r="M40" s="25"/>
      <c r="N40" s="25"/>
      <c r="O40" s="9">
        <v>932</v>
      </c>
      <c r="P40" s="9">
        <f t="shared" si="8"/>
        <v>2199.25</v>
      </c>
      <c r="Q40" s="9">
        <f t="shared" si="9"/>
        <v>2429.25</v>
      </c>
      <c r="R40" s="25"/>
      <c r="S40" s="25"/>
    </row>
    <row r="41" spans="1:19" ht="15">
      <c r="A41" s="22"/>
      <c r="B41" s="24"/>
      <c r="C41" s="24"/>
      <c r="D41" s="24"/>
      <c r="E41" s="23"/>
      <c r="F41" s="8" t="s">
        <v>30</v>
      </c>
      <c r="G41" s="8" t="s">
        <v>132</v>
      </c>
      <c r="H41" s="23"/>
      <c r="I41" s="8" t="s">
        <v>30</v>
      </c>
      <c r="J41" s="8" t="s">
        <v>133</v>
      </c>
      <c r="K41" s="9">
        <v>1236.91</v>
      </c>
      <c r="L41" s="9">
        <v>224</v>
      </c>
      <c r="M41" s="25"/>
      <c r="N41" s="25"/>
      <c r="O41" s="9">
        <v>914</v>
      </c>
      <c r="P41" s="9">
        <f t="shared" si="8"/>
        <v>2150.91</v>
      </c>
      <c r="Q41" s="9">
        <f t="shared" si="9"/>
        <v>2374.91</v>
      </c>
      <c r="R41" s="25"/>
      <c r="S41" s="25"/>
    </row>
    <row r="42" spans="1:19" ht="15">
      <c r="A42" s="22"/>
      <c r="B42" s="24"/>
      <c r="C42" s="24"/>
      <c r="D42" s="24"/>
      <c r="E42" s="23" t="s">
        <v>134</v>
      </c>
      <c r="F42" s="8" t="s">
        <v>90</v>
      </c>
      <c r="G42" s="8" t="s">
        <v>135</v>
      </c>
      <c r="H42" s="23" t="s">
        <v>136</v>
      </c>
      <c r="I42" s="8" t="s">
        <v>90</v>
      </c>
      <c r="J42" s="8" t="s">
        <v>137</v>
      </c>
      <c r="K42" s="9">
        <v>1185.82</v>
      </c>
      <c r="L42" s="9">
        <v>215</v>
      </c>
      <c r="M42" s="25"/>
      <c r="N42" s="25"/>
      <c r="O42" s="9">
        <v>882</v>
      </c>
      <c r="P42" s="9">
        <f t="shared" si="8"/>
        <v>2067.8199999999997</v>
      </c>
      <c r="Q42" s="9">
        <f t="shared" si="9"/>
        <v>2282.8199999999997</v>
      </c>
      <c r="R42" s="25"/>
      <c r="S42" s="25"/>
    </row>
    <row r="43" spans="1:19" ht="15">
      <c r="A43" s="22"/>
      <c r="B43" s="24"/>
      <c r="C43" s="24"/>
      <c r="D43" s="24"/>
      <c r="E43" s="23"/>
      <c r="F43" s="8" t="s">
        <v>34</v>
      </c>
      <c r="G43" s="8" t="s">
        <v>138</v>
      </c>
      <c r="H43" s="23"/>
      <c r="I43" s="8" t="s">
        <v>34</v>
      </c>
      <c r="J43" s="8" t="s">
        <v>139</v>
      </c>
      <c r="K43" s="9">
        <v>1157.41</v>
      </c>
      <c r="L43" s="9">
        <v>209</v>
      </c>
      <c r="M43" s="25"/>
      <c r="N43" s="25"/>
      <c r="O43" s="9">
        <v>866</v>
      </c>
      <c r="P43" s="9">
        <f t="shared" si="8"/>
        <v>2023.41</v>
      </c>
      <c r="Q43" s="9">
        <f t="shared" si="9"/>
        <v>2232.41</v>
      </c>
      <c r="R43" s="25"/>
      <c r="S43" s="25"/>
    </row>
    <row r="44" spans="1:19" ht="15">
      <c r="A44" s="22"/>
      <c r="B44" s="24"/>
      <c r="C44" s="24"/>
      <c r="D44" s="24"/>
      <c r="E44" s="23"/>
      <c r="F44" s="8" t="s">
        <v>96</v>
      </c>
      <c r="G44" s="8" t="s">
        <v>140</v>
      </c>
      <c r="H44" s="23"/>
      <c r="I44" s="8" t="s">
        <v>96</v>
      </c>
      <c r="J44" s="8" t="s">
        <v>141</v>
      </c>
      <c r="K44" s="9">
        <v>1129.83</v>
      </c>
      <c r="L44" s="9">
        <v>204</v>
      </c>
      <c r="M44" s="25"/>
      <c r="N44" s="25"/>
      <c r="O44" s="9">
        <v>850</v>
      </c>
      <c r="P44" s="9">
        <f t="shared" si="8"/>
        <v>1979.83</v>
      </c>
      <c r="Q44" s="9">
        <f t="shared" si="9"/>
        <v>2183.83</v>
      </c>
      <c r="R44" s="25"/>
      <c r="S44" s="25"/>
    </row>
    <row r="45" spans="1:19" ht="15">
      <c r="A45" s="22"/>
      <c r="B45" s="24"/>
      <c r="C45" s="24"/>
      <c r="D45" s="24"/>
      <c r="E45" s="23"/>
      <c r="F45" s="8" t="s">
        <v>21</v>
      </c>
      <c r="G45" s="8" t="s">
        <v>142</v>
      </c>
      <c r="H45" s="23"/>
      <c r="I45" s="8" t="s">
        <v>21</v>
      </c>
      <c r="J45" s="8" t="s">
        <v>143</v>
      </c>
      <c r="K45" s="9">
        <v>1102.82</v>
      </c>
      <c r="L45" s="9">
        <v>199</v>
      </c>
      <c r="M45" s="25"/>
      <c r="N45" s="25"/>
      <c r="O45" s="9">
        <v>834</v>
      </c>
      <c r="P45" s="9">
        <f t="shared" si="8"/>
        <v>1936.82</v>
      </c>
      <c r="Q45" s="9">
        <f t="shared" si="9"/>
        <v>2135.8199999999997</v>
      </c>
      <c r="R45" s="25"/>
      <c r="S45" s="25"/>
    </row>
    <row r="46" spans="1:19" ht="15">
      <c r="A46" s="22"/>
      <c r="B46" s="24"/>
      <c r="C46" s="24"/>
      <c r="D46" s="24"/>
      <c r="E46" s="23"/>
      <c r="F46" s="8" t="s">
        <v>26</v>
      </c>
      <c r="G46" s="8" t="s">
        <v>144</v>
      </c>
      <c r="H46" s="23"/>
      <c r="I46" s="8" t="s">
        <v>26</v>
      </c>
      <c r="J46" s="8" t="s">
        <v>145</v>
      </c>
      <c r="K46" s="9">
        <v>1076.62</v>
      </c>
      <c r="L46" s="9">
        <v>194</v>
      </c>
      <c r="M46" s="25"/>
      <c r="N46" s="25"/>
      <c r="O46" s="9">
        <v>818</v>
      </c>
      <c r="P46" s="9">
        <f t="shared" si="8"/>
        <v>1894.62</v>
      </c>
      <c r="Q46" s="9">
        <f t="shared" si="9"/>
        <v>2088.62</v>
      </c>
      <c r="R46" s="25"/>
      <c r="S46" s="25"/>
    </row>
    <row r="47" spans="1:19" ht="15">
      <c r="A47" s="22"/>
      <c r="B47" s="24"/>
      <c r="C47" s="24"/>
      <c r="D47" s="24"/>
      <c r="E47" s="23"/>
      <c r="F47" s="8" t="s">
        <v>30</v>
      </c>
      <c r="G47" s="8" t="s">
        <v>146</v>
      </c>
      <c r="H47" s="23"/>
      <c r="I47" s="8" t="s">
        <v>30</v>
      </c>
      <c r="J47" s="8" t="s">
        <v>147</v>
      </c>
      <c r="K47" s="9">
        <v>1050.97</v>
      </c>
      <c r="L47" s="9">
        <v>189</v>
      </c>
      <c r="M47" s="25"/>
      <c r="N47" s="25"/>
      <c r="O47" s="9">
        <v>803</v>
      </c>
      <c r="P47" s="9">
        <f t="shared" si="8"/>
        <v>1853.97</v>
      </c>
      <c r="Q47" s="9">
        <f t="shared" si="9"/>
        <v>2042.97</v>
      </c>
      <c r="R47" s="25"/>
      <c r="S47" s="25"/>
    </row>
  </sheetData>
  <sheetProtection selectLockedCells="1" selectUnlockedCells="1"/>
  <mergeCells count="40">
    <mergeCell ref="M36:M47"/>
    <mergeCell ref="N36:N47"/>
    <mergeCell ref="R36:R47"/>
    <mergeCell ref="S36:S47"/>
    <mergeCell ref="E42:E47"/>
    <mergeCell ref="H42:H47"/>
    <mergeCell ref="A36:A47"/>
    <mergeCell ref="B36:B47"/>
    <mergeCell ref="C36:C47"/>
    <mergeCell ref="D36:D47"/>
    <mergeCell ref="E36:E41"/>
    <mergeCell ref="H36:H41"/>
    <mergeCell ref="A19:A33"/>
    <mergeCell ref="B19:B33"/>
    <mergeCell ref="C19:C33"/>
    <mergeCell ref="D19:D33"/>
    <mergeCell ref="E19:E21"/>
    <mergeCell ref="H19:H21"/>
    <mergeCell ref="E22:E27"/>
    <mergeCell ref="H22:H27"/>
    <mergeCell ref="E28:E33"/>
    <mergeCell ref="H28:H33"/>
    <mergeCell ref="B11:B13"/>
    <mergeCell ref="E11:E13"/>
    <mergeCell ref="H11:H13"/>
    <mergeCell ref="B14:B16"/>
    <mergeCell ref="C14:C16"/>
    <mergeCell ref="D14:D16"/>
    <mergeCell ref="E14:E16"/>
    <mergeCell ref="H14:H16"/>
    <mergeCell ref="A2:A16"/>
    <mergeCell ref="B2:B4"/>
    <mergeCell ref="E2:E4"/>
    <mergeCell ref="H2:H4"/>
    <mergeCell ref="B5:B7"/>
    <mergeCell ref="E5:E7"/>
    <mergeCell ref="H5:H7"/>
    <mergeCell ref="B8:B10"/>
    <mergeCell ref="E8:E10"/>
    <mergeCell ref="H8:H10"/>
  </mergeCells>
  <printOptions/>
  <pageMargins left="0.5118055555555555" right="0.5118055555555555" top="0.7875" bottom="0.7875" header="0.31527777777777777" footer="0.5118055555555555"/>
  <pageSetup fitToHeight="1" fitToWidth="1" horizontalDpi="300" verticalDpi="300" orientation="landscape" paperSize="9"/>
  <headerFooter alignWithMargins="0">
    <oddHeader>&amp;C&amp;A&amp;R&amp;D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tabSelected="1" showOutlineSymbols="0" zoomScalePageLayoutView="0" workbookViewId="0" topLeftCell="D1">
      <selection activeCell="U36" sqref="U36:U47"/>
    </sheetView>
  </sheetViews>
  <sheetFormatPr defaultColWidth="9.140625" defaultRowHeight="15"/>
  <cols>
    <col min="1" max="1" width="4.421875" style="1" customWidth="1"/>
    <col min="2" max="2" width="5.421875" style="1" customWidth="1"/>
    <col min="3" max="3" width="5.8515625" style="1" customWidth="1"/>
    <col min="4" max="4" width="18.421875" style="1" customWidth="1"/>
    <col min="5" max="5" width="5.421875" style="1" customWidth="1"/>
    <col min="6" max="6" width="5.8515625" style="1" customWidth="1"/>
    <col min="7" max="7" width="16.7109375" style="1" customWidth="1"/>
    <col min="8" max="8" width="5.421875" style="1" customWidth="1"/>
    <col min="9" max="9" width="5.8515625" style="1" customWidth="1"/>
    <col min="10" max="10" width="19.28125" style="1" customWidth="1"/>
    <col min="11" max="11" width="9.140625" style="1" customWidth="1"/>
    <col min="12" max="12" width="6.7109375" style="32" bestFit="1" customWidth="1"/>
    <col min="13" max="14" width="9.140625" style="1" customWidth="1"/>
    <col min="15" max="15" width="9.57421875" style="1" customWidth="1"/>
    <col min="16" max="17" width="9.140625" style="1" customWidth="1"/>
    <col min="18" max="18" width="7.7109375" style="17" customWidth="1"/>
    <col min="19" max="19" width="9.140625" style="1" customWidth="1"/>
    <col min="20" max="20" width="6.140625" style="17" customWidth="1"/>
    <col min="21" max="21" width="9.140625" style="1" customWidth="1"/>
    <col min="22" max="22" width="6.140625" style="17" customWidth="1"/>
    <col min="23" max="23" width="9.57421875" style="1" customWidth="1"/>
    <col min="24" max="24" width="6.28125" style="1" customWidth="1"/>
    <col min="25" max="16384" width="9.140625" style="1" customWidth="1"/>
  </cols>
  <sheetData>
    <row r="1" spans="1:24" s="5" customFormat="1" ht="45">
      <c r="A1" s="3" t="s">
        <v>0</v>
      </c>
      <c r="B1" s="3" t="s">
        <v>148</v>
      </c>
      <c r="C1" s="3" t="s">
        <v>149</v>
      </c>
      <c r="D1" s="3" t="s">
        <v>3</v>
      </c>
      <c r="E1" s="3" t="s">
        <v>148</v>
      </c>
      <c r="F1" s="3" t="s">
        <v>149</v>
      </c>
      <c r="G1" s="4" t="s">
        <v>4</v>
      </c>
      <c r="H1" s="3" t="s">
        <v>148</v>
      </c>
      <c r="I1" s="3" t="s">
        <v>149</v>
      </c>
      <c r="J1" s="4" t="s">
        <v>5</v>
      </c>
      <c r="K1" s="4" t="s">
        <v>150</v>
      </c>
      <c r="L1" s="18" t="s">
        <v>154</v>
      </c>
      <c r="M1" s="4" t="s">
        <v>151</v>
      </c>
      <c r="N1" s="4" t="s">
        <v>152</v>
      </c>
      <c r="O1" s="4" t="s">
        <v>153</v>
      </c>
      <c r="P1" s="4" t="s">
        <v>13</v>
      </c>
      <c r="Q1" s="4" t="s">
        <v>14</v>
      </c>
      <c r="R1" s="18" t="s">
        <v>154</v>
      </c>
      <c r="S1" s="4" t="s">
        <v>15</v>
      </c>
      <c r="T1" s="18" t="s">
        <v>154</v>
      </c>
      <c r="U1" s="4" t="s">
        <v>16</v>
      </c>
      <c r="V1" s="18" t="s">
        <v>154</v>
      </c>
      <c r="W1" s="4" t="s">
        <v>17</v>
      </c>
      <c r="X1" s="18" t="s">
        <v>154</v>
      </c>
    </row>
    <row r="2" spans="1:24" ht="11.25">
      <c r="A2" s="22" t="s">
        <v>19</v>
      </c>
      <c r="B2" s="23" t="s">
        <v>20</v>
      </c>
      <c r="C2" s="8" t="s">
        <v>21</v>
      </c>
      <c r="D2" s="8" t="s">
        <v>22</v>
      </c>
      <c r="E2" s="23" t="s">
        <v>23</v>
      </c>
      <c r="F2" s="8" t="s">
        <v>21</v>
      </c>
      <c r="G2" s="8" t="s">
        <v>24</v>
      </c>
      <c r="H2" s="23" t="s">
        <v>23</v>
      </c>
      <c r="I2" s="8" t="s">
        <v>21</v>
      </c>
      <c r="J2" s="8" t="s">
        <v>25</v>
      </c>
      <c r="K2" s="9">
        <v>7708.8</v>
      </c>
      <c r="L2" s="30">
        <f>K2/'Tabela 2012'!N3-1</f>
        <v>0.2606645766794715</v>
      </c>
      <c r="M2" s="9">
        <v>1501</v>
      </c>
      <c r="N2" s="9">
        <v>2918</v>
      </c>
      <c r="O2" s="9">
        <v>6289.28</v>
      </c>
      <c r="P2" s="9">
        <v>2223</v>
      </c>
      <c r="Q2" s="9">
        <f aca="true" t="shared" si="0" ref="Q2:Q16">K2+P2</f>
        <v>9931.8</v>
      </c>
      <c r="R2" s="19">
        <f>Q2/'Tabela 2012'!X3-1</f>
        <v>0.19116752839754048</v>
      </c>
      <c r="S2" s="9">
        <f aca="true" t="shared" si="1" ref="S2:S16">K2+M2+P2</f>
        <v>11432.8</v>
      </c>
      <c r="T2" s="19">
        <f>S2/'Tabela 2012'!Y3-1</f>
        <v>0.16200336014196748</v>
      </c>
      <c r="U2" s="9">
        <f aca="true" t="shared" si="2" ref="U2:U16">K2+N2+P2</f>
        <v>12849.8</v>
      </c>
      <c r="V2" s="19">
        <f>U2/'Tabela 2012'!Z3-1</f>
        <v>0.1416087783529838</v>
      </c>
      <c r="W2" s="9">
        <f aca="true" t="shared" si="3" ref="W2:W16">K2+O2+P2</f>
        <v>16221.08</v>
      </c>
      <c r="X2" s="19">
        <f>W2/'Tabela 2012'!AA3-1</f>
        <v>0.14427403750175483</v>
      </c>
    </row>
    <row r="3" spans="1:24" ht="11.25">
      <c r="A3" s="22"/>
      <c r="B3" s="23"/>
      <c r="C3" s="8" t="s">
        <v>26</v>
      </c>
      <c r="D3" s="8" t="s">
        <v>27</v>
      </c>
      <c r="E3" s="23"/>
      <c r="F3" s="8" t="s">
        <v>26</v>
      </c>
      <c r="G3" s="8" t="s">
        <v>28</v>
      </c>
      <c r="H3" s="23"/>
      <c r="I3" s="8" t="s">
        <v>26</v>
      </c>
      <c r="J3" s="8" t="s">
        <v>29</v>
      </c>
      <c r="K3" s="9">
        <v>7431.68</v>
      </c>
      <c r="L3" s="30">
        <f>K3/'Tabela 2012'!N4-1</f>
        <v>0.26066445577221575</v>
      </c>
      <c r="M3" s="9">
        <v>1444</v>
      </c>
      <c r="N3" s="9">
        <v>2811</v>
      </c>
      <c r="O3" s="9">
        <v>6054.43</v>
      </c>
      <c r="P3" s="9">
        <v>2170</v>
      </c>
      <c r="Q3" s="9">
        <f t="shared" si="0"/>
        <v>9601.68</v>
      </c>
      <c r="R3" s="19">
        <f>Q3/'Tabela 2012'!X4-1</f>
        <v>0.19052950694664017</v>
      </c>
      <c r="S3" s="9">
        <f t="shared" si="1"/>
        <v>11045.68</v>
      </c>
      <c r="T3" s="19">
        <f>S3/'Tabela 2012'!Y4-1</f>
        <v>0.16159658430652923</v>
      </c>
      <c r="U3" s="9">
        <f t="shared" si="2"/>
        <v>12412.68</v>
      </c>
      <c r="V3" s="19">
        <f>U3/'Tabela 2012'!Z4-1</f>
        <v>0.1412856689698927</v>
      </c>
      <c r="W3" s="9">
        <f t="shared" si="3"/>
        <v>15656.11</v>
      </c>
      <c r="X3" s="19">
        <f>W3/'Tabela 2012'!AA4-1</f>
        <v>0.14403016430338234</v>
      </c>
    </row>
    <row r="4" spans="1:24" ht="11.25">
      <c r="A4" s="22"/>
      <c r="B4" s="23"/>
      <c r="C4" s="8" t="s">
        <v>30</v>
      </c>
      <c r="D4" s="8" t="s">
        <v>31</v>
      </c>
      <c r="E4" s="23"/>
      <c r="F4" s="8" t="s">
        <v>30</v>
      </c>
      <c r="G4" s="8" t="s">
        <v>32</v>
      </c>
      <c r="H4" s="23"/>
      <c r="I4" s="8" t="s">
        <v>30</v>
      </c>
      <c r="J4" s="8" t="s">
        <v>33</v>
      </c>
      <c r="K4" s="9">
        <v>7165.37</v>
      </c>
      <c r="L4" s="30">
        <f>K4/'Tabela 2012'!N5-1</f>
        <v>0.26066318191494786</v>
      </c>
      <c r="M4" s="9">
        <v>1391</v>
      </c>
      <c r="N4" s="9">
        <v>2705</v>
      </c>
      <c r="O4" s="9">
        <v>5832.5</v>
      </c>
      <c r="P4" s="9">
        <v>2117</v>
      </c>
      <c r="Q4" s="9">
        <f t="shared" si="0"/>
        <v>9282.369999999999</v>
      </c>
      <c r="R4" s="19">
        <f>Q4/'Tabela 2012'!X5-1</f>
        <v>0.18992386688049034</v>
      </c>
      <c r="S4" s="9">
        <f t="shared" si="1"/>
        <v>10673.369999999999</v>
      </c>
      <c r="T4" s="19">
        <f>S4/'Tabela 2012'!Y5-1</f>
        <v>0.16118261800450595</v>
      </c>
      <c r="U4" s="9">
        <f t="shared" si="2"/>
        <v>11987.369999999999</v>
      </c>
      <c r="V4" s="19">
        <f>U4/'Tabela 2012'!Z5-1</f>
        <v>0.14102291969871894</v>
      </c>
      <c r="W4" s="9">
        <f t="shared" si="3"/>
        <v>15114.869999999999</v>
      </c>
      <c r="X4" s="19">
        <f>W4/'Tabela 2012'!AA5-1</f>
        <v>0.1437826196517391</v>
      </c>
    </row>
    <row r="5" spans="1:24" ht="11.25">
      <c r="A5" s="22"/>
      <c r="B5" s="23" t="s">
        <v>34</v>
      </c>
      <c r="C5" s="8" t="s">
        <v>21</v>
      </c>
      <c r="D5" s="8" t="s">
        <v>35</v>
      </c>
      <c r="E5" s="23" t="s">
        <v>30</v>
      </c>
      <c r="F5" s="8" t="s">
        <v>21</v>
      </c>
      <c r="G5" s="8" t="s">
        <v>36</v>
      </c>
      <c r="H5" s="23" t="s">
        <v>30</v>
      </c>
      <c r="I5" s="8" t="s">
        <v>21</v>
      </c>
      <c r="J5" s="8" t="s">
        <v>37</v>
      </c>
      <c r="K5" s="9">
        <v>6787.45</v>
      </c>
      <c r="L5" s="30">
        <f>K5/'Tabela 2012'!N6-1</f>
        <v>0.2606634807012591</v>
      </c>
      <c r="M5" s="9">
        <v>1317</v>
      </c>
      <c r="N5" s="9">
        <v>2559</v>
      </c>
      <c r="O5" s="9">
        <v>5514.7</v>
      </c>
      <c r="P5" s="9">
        <v>2039</v>
      </c>
      <c r="Q5" s="9">
        <f t="shared" si="0"/>
        <v>8826.45</v>
      </c>
      <c r="R5" s="19">
        <f>Q5/'Tabela 2012'!X6-1</f>
        <v>0.18906295677102225</v>
      </c>
      <c r="S5" s="9">
        <f t="shared" si="1"/>
        <v>10143.45</v>
      </c>
      <c r="T5" s="19">
        <f>S5/'Tabela 2012'!Y6-1</f>
        <v>0.1605738195406654</v>
      </c>
      <c r="U5" s="9">
        <f t="shared" si="2"/>
        <v>11385.45</v>
      </c>
      <c r="V5" s="19">
        <f>U5/'Tabela 2012'!Z6-1</f>
        <v>0.1405946485835048</v>
      </c>
      <c r="W5" s="9">
        <f t="shared" si="3"/>
        <v>14341.15</v>
      </c>
      <c r="X5" s="19">
        <f>W5/'Tabela 2012'!AA6-1</f>
        <v>0.14344727288963588</v>
      </c>
    </row>
    <row r="6" spans="1:24" ht="11.25">
      <c r="A6" s="22"/>
      <c r="B6" s="23"/>
      <c r="C6" s="8" t="s">
        <v>26</v>
      </c>
      <c r="D6" s="8" t="s">
        <v>38</v>
      </c>
      <c r="E6" s="23"/>
      <c r="F6" s="8" t="s">
        <v>26</v>
      </c>
      <c r="G6" s="8" t="s">
        <v>39</v>
      </c>
      <c r="H6" s="23"/>
      <c r="I6" s="8" t="s">
        <v>26</v>
      </c>
      <c r="J6" s="8" t="s">
        <v>40</v>
      </c>
      <c r="K6" s="9">
        <v>6544.17</v>
      </c>
      <c r="L6" s="30">
        <f>K6/'Tabela 2012'!N7-1</f>
        <v>0.2606640275088854</v>
      </c>
      <c r="M6" s="9">
        <v>1265</v>
      </c>
      <c r="N6" s="9">
        <v>2464</v>
      </c>
      <c r="O6" s="9">
        <v>5307.86</v>
      </c>
      <c r="P6" s="9">
        <v>1990</v>
      </c>
      <c r="Q6" s="9">
        <f t="shared" si="0"/>
        <v>8534.17</v>
      </c>
      <c r="R6" s="19">
        <f>Q6/'Tabela 2012'!X7-1</f>
        <v>0.18842926870025978</v>
      </c>
      <c r="S6" s="9">
        <f t="shared" si="1"/>
        <v>9799.17</v>
      </c>
      <c r="T6" s="19">
        <f>S6/'Tabela 2012'!Y7-1</f>
        <v>0.1602074342444102</v>
      </c>
      <c r="U6" s="9">
        <f t="shared" si="2"/>
        <v>10998.17</v>
      </c>
      <c r="V6" s="19">
        <f>U6/'Tabela 2012'!Z7-1</f>
        <v>0.14029165219464912</v>
      </c>
      <c r="W6" s="9">
        <f t="shared" si="3"/>
        <v>13842.029999999999</v>
      </c>
      <c r="X6" s="19">
        <f>W6/'Tabela 2012'!AA7-1</f>
        <v>0.14320885691750518</v>
      </c>
    </row>
    <row r="7" spans="1:24" ht="11.25">
      <c r="A7" s="22"/>
      <c r="B7" s="23"/>
      <c r="C7" s="8" t="s">
        <v>30</v>
      </c>
      <c r="D7" s="8" t="s">
        <v>41</v>
      </c>
      <c r="E7" s="23"/>
      <c r="F7" s="8" t="s">
        <v>30</v>
      </c>
      <c r="G7" s="8" t="s">
        <v>42</v>
      </c>
      <c r="H7" s="23"/>
      <c r="I7" s="8" t="s">
        <v>30</v>
      </c>
      <c r="J7" s="8" t="s">
        <v>43</v>
      </c>
      <c r="K7" s="9">
        <v>6308.88</v>
      </c>
      <c r="L7" s="30">
        <f>K7/'Tabela 2012'!N8-1</f>
        <v>0.26066409426885495</v>
      </c>
      <c r="M7" s="9">
        <v>1219</v>
      </c>
      <c r="N7" s="9">
        <v>2372</v>
      </c>
      <c r="O7" s="9">
        <v>5111.79</v>
      </c>
      <c r="P7" s="9">
        <v>1942</v>
      </c>
      <c r="Q7" s="9">
        <f t="shared" si="0"/>
        <v>8250.880000000001</v>
      </c>
      <c r="R7" s="19">
        <f>Q7/'Tabela 2012'!X8-1</f>
        <v>0.1877905277690204</v>
      </c>
      <c r="S7" s="9">
        <f t="shared" si="1"/>
        <v>9469.880000000001</v>
      </c>
      <c r="T7" s="19">
        <f>S7/'Tabela 2012'!Y8-1</f>
        <v>0.15975560320914695</v>
      </c>
      <c r="U7" s="9">
        <f t="shared" si="2"/>
        <v>10622.880000000001</v>
      </c>
      <c r="V7" s="19">
        <f>U7/'Tabela 2012'!Z8-1</f>
        <v>0.13998847442857754</v>
      </c>
      <c r="W7" s="9">
        <f t="shared" si="3"/>
        <v>13362.67</v>
      </c>
      <c r="X7" s="19">
        <f>W7/'Tabela 2012'!AA8-1</f>
        <v>0.142947685522961</v>
      </c>
    </row>
    <row r="8" spans="1:24" ht="11.25">
      <c r="A8" s="22"/>
      <c r="B8" s="23" t="s">
        <v>44</v>
      </c>
      <c r="C8" s="8" t="s">
        <v>21</v>
      </c>
      <c r="D8" s="8" t="s">
        <v>45</v>
      </c>
      <c r="E8" s="23" t="s">
        <v>46</v>
      </c>
      <c r="F8" s="8" t="s">
        <v>21</v>
      </c>
      <c r="G8" s="8" t="s">
        <v>47</v>
      </c>
      <c r="H8" s="23" t="s">
        <v>46</v>
      </c>
      <c r="I8" s="8" t="s">
        <v>21</v>
      </c>
      <c r="J8" s="8" t="s">
        <v>48</v>
      </c>
      <c r="K8" s="9">
        <v>5977.19</v>
      </c>
      <c r="L8" s="30">
        <f>K8/'Tabela 2012'!N9-1</f>
        <v>0.26066479657477903</v>
      </c>
      <c r="M8" s="9">
        <v>1153</v>
      </c>
      <c r="N8" s="9">
        <v>2243</v>
      </c>
      <c r="O8" s="9">
        <v>4832.77</v>
      </c>
      <c r="P8" s="9">
        <v>1871</v>
      </c>
      <c r="Q8" s="9">
        <f t="shared" si="0"/>
        <v>7848.19</v>
      </c>
      <c r="R8" s="19">
        <f>Q8/'Tabela 2012'!X9-1</f>
        <v>0.1869077325590187</v>
      </c>
      <c r="S8" s="9">
        <f t="shared" si="1"/>
        <v>9001.189999999999</v>
      </c>
      <c r="T8" s="19">
        <f>S8/'Tabela 2012'!Y9-1</f>
        <v>0.15915547370996586</v>
      </c>
      <c r="U8" s="9">
        <f t="shared" si="2"/>
        <v>10091.189999999999</v>
      </c>
      <c r="V8" s="19">
        <f>U8/'Tabela 2012'!Z9-1</f>
        <v>0.13956500626743296</v>
      </c>
      <c r="W8" s="9">
        <f t="shared" si="3"/>
        <v>12680.96</v>
      </c>
      <c r="X8" s="19">
        <f>W8/'Tabela 2012'!AA9-1</f>
        <v>0.14260382220700474</v>
      </c>
    </row>
    <row r="9" spans="1:24" ht="11.25">
      <c r="A9" s="22"/>
      <c r="B9" s="23"/>
      <c r="C9" s="8" t="s">
        <v>26</v>
      </c>
      <c r="D9" s="8" t="s">
        <v>49</v>
      </c>
      <c r="E9" s="23"/>
      <c r="F9" s="8" t="s">
        <v>26</v>
      </c>
      <c r="G9" s="8" t="s">
        <v>50</v>
      </c>
      <c r="H9" s="23"/>
      <c r="I9" s="8" t="s">
        <v>26</v>
      </c>
      <c r="J9" s="8" t="s">
        <v>51</v>
      </c>
      <c r="K9" s="9">
        <v>5763.78</v>
      </c>
      <c r="L9" s="30">
        <f>K9/'Tabela 2012'!N10-1</f>
        <v>0.2598371154661616</v>
      </c>
      <c r="M9" s="9">
        <v>1111</v>
      </c>
      <c r="N9" s="9">
        <v>2161</v>
      </c>
      <c r="O9" s="9">
        <v>4655.01</v>
      </c>
      <c r="P9" s="9">
        <v>1826</v>
      </c>
      <c r="Q9" s="9">
        <f t="shared" si="0"/>
        <v>7589.78</v>
      </c>
      <c r="R9" s="19">
        <f>Q9/'Tabela 2012'!X10-1</f>
        <v>0.18571415180705553</v>
      </c>
      <c r="S9" s="9">
        <f t="shared" si="1"/>
        <v>8700.779999999999</v>
      </c>
      <c r="T9" s="19">
        <f>S9/'Tabela 2012'!Y10-1</f>
        <v>0.15824771499543377</v>
      </c>
      <c r="U9" s="9">
        <f t="shared" si="2"/>
        <v>9750.779999999999</v>
      </c>
      <c r="V9" s="19">
        <f>U9/'Tabela 2012'!Z10-1</f>
        <v>0.13884106787884143</v>
      </c>
      <c r="W9" s="9">
        <f t="shared" si="3"/>
        <v>12244.79</v>
      </c>
      <c r="X9" s="19">
        <f>W9/'Tabela 2012'!AA10-1</f>
        <v>0.142022678562435</v>
      </c>
    </row>
    <row r="10" spans="1:24" ht="11.25">
      <c r="A10" s="22"/>
      <c r="B10" s="23"/>
      <c r="C10" s="8" t="s">
        <v>30</v>
      </c>
      <c r="D10" s="8" t="s">
        <v>52</v>
      </c>
      <c r="E10" s="23"/>
      <c r="F10" s="8" t="s">
        <v>30</v>
      </c>
      <c r="G10" s="8" t="s">
        <v>53</v>
      </c>
      <c r="H10" s="23"/>
      <c r="I10" s="8" t="s">
        <v>30</v>
      </c>
      <c r="J10" s="8" t="s">
        <v>54</v>
      </c>
      <c r="K10" s="9">
        <v>5557.42</v>
      </c>
      <c r="L10" s="30">
        <f>K10/'Tabela 2012'!N11-1</f>
        <v>0.2606633350951495</v>
      </c>
      <c r="M10" s="9">
        <v>1069</v>
      </c>
      <c r="N10" s="9">
        <v>2081</v>
      </c>
      <c r="O10" s="9">
        <v>4482.65</v>
      </c>
      <c r="P10" s="9">
        <v>1782</v>
      </c>
      <c r="Q10" s="9">
        <f t="shared" si="0"/>
        <v>7339.42</v>
      </c>
      <c r="R10" s="19">
        <f>Q10/'Tabela 2012'!X11-1</f>
        <v>0.1856266144131251</v>
      </c>
      <c r="S10" s="9">
        <f t="shared" si="1"/>
        <v>8408.42</v>
      </c>
      <c r="T10" s="19">
        <f>S10/'Tabela 2012'!Y11-1</f>
        <v>0.15829146766988145</v>
      </c>
      <c r="U10" s="9">
        <f t="shared" si="2"/>
        <v>9420.42</v>
      </c>
      <c r="V10" s="19">
        <f>U10/'Tabela 2012'!Z11-1</f>
        <v>0.13892445350385008</v>
      </c>
      <c r="W10" s="9">
        <f t="shared" si="3"/>
        <v>11822.07</v>
      </c>
      <c r="X10" s="19">
        <f>W10/'Tabela 2012'!AA11-1</f>
        <v>0.14208222518265767</v>
      </c>
    </row>
    <row r="11" spans="1:24" ht="11.25">
      <c r="A11" s="22"/>
      <c r="B11" s="23" t="s">
        <v>55</v>
      </c>
      <c r="C11" s="8" t="s">
        <v>21</v>
      </c>
      <c r="D11" s="8" t="s">
        <v>56</v>
      </c>
      <c r="E11" s="23" t="s">
        <v>57</v>
      </c>
      <c r="F11" s="8" t="s">
        <v>21</v>
      </c>
      <c r="G11" s="8" t="s">
        <v>58</v>
      </c>
      <c r="H11" s="23" t="s">
        <v>57</v>
      </c>
      <c r="I11" s="8" t="s">
        <v>21</v>
      </c>
      <c r="J11" s="8" t="s">
        <v>59</v>
      </c>
      <c r="K11" s="9">
        <v>5265.62</v>
      </c>
      <c r="L11" s="30">
        <f>K11/'Tabela 2012'!N12-1</f>
        <v>0.26066470985381374</v>
      </c>
      <c r="M11" s="9">
        <v>1012</v>
      </c>
      <c r="N11" s="9">
        <v>1967</v>
      </c>
      <c r="O11" s="9">
        <v>4237.02</v>
      </c>
      <c r="P11" s="9">
        <v>1717</v>
      </c>
      <c r="Q11" s="9">
        <f t="shared" si="0"/>
        <v>6982.62</v>
      </c>
      <c r="R11" s="19">
        <f>Q11/'Tabela 2012'!X12-1</f>
        <v>0.18472783540837412</v>
      </c>
      <c r="S11" s="9">
        <f t="shared" si="1"/>
        <v>7994.62</v>
      </c>
      <c r="T11" s="19">
        <f>S11/'Tabela 2012'!Y12-1</f>
        <v>0.1576574097940011</v>
      </c>
      <c r="U11" s="9">
        <f t="shared" si="2"/>
        <v>8949.619999999999</v>
      </c>
      <c r="V11" s="19">
        <f>U11/'Tabela 2012'!Z12-1</f>
        <v>0.13850392959548952</v>
      </c>
      <c r="W11" s="9">
        <f t="shared" si="3"/>
        <v>11219.64</v>
      </c>
      <c r="X11" s="19">
        <f>W11/'Tabela 2012'!AA12-1</f>
        <v>0.14173194692913094</v>
      </c>
    </row>
    <row r="12" spans="1:24" ht="11.25">
      <c r="A12" s="22"/>
      <c r="B12" s="23"/>
      <c r="C12" s="8" t="s">
        <v>26</v>
      </c>
      <c r="D12" s="8" t="s">
        <v>60</v>
      </c>
      <c r="E12" s="23"/>
      <c r="F12" s="8" t="s">
        <v>26</v>
      </c>
      <c r="G12" s="8" t="s">
        <v>61</v>
      </c>
      <c r="H12" s="23"/>
      <c r="I12" s="8" t="s">
        <v>26</v>
      </c>
      <c r="J12" s="8" t="s">
        <v>62</v>
      </c>
      <c r="K12" s="9">
        <v>5078.93</v>
      </c>
      <c r="L12" s="30">
        <f>K12/'Tabela 2012'!N13-1</f>
        <v>0.2606651657950194</v>
      </c>
      <c r="M12" s="9">
        <v>976</v>
      </c>
      <c r="N12" s="9">
        <v>1895</v>
      </c>
      <c r="O12" s="9">
        <v>4082.97</v>
      </c>
      <c r="P12" s="9">
        <v>1675</v>
      </c>
      <c r="Q12" s="9">
        <f t="shared" si="0"/>
        <v>6753.93</v>
      </c>
      <c r="R12" s="19">
        <f>Q12/'Tabela 2012'!X13-1</f>
        <v>0.18411682097980808</v>
      </c>
      <c r="S12" s="9">
        <f t="shared" si="1"/>
        <v>7729.93</v>
      </c>
      <c r="T12" s="19">
        <f>S12/'Tabela 2012'!Y13-1</f>
        <v>0.1572149939294316</v>
      </c>
      <c r="U12" s="9">
        <f t="shared" si="2"/>
        <v>8648.93</v>
      </c>
      <c r="V12" s="19">
        <f>U12/'Tabela 2012'!Z13-1</f>
        <v>0.13820131416005488</v>
      </c>
      <c r="W12" s="9">
        <f t="shared" si="3"/>
        <v>10836.9</v>
      </c>
      <c r="X12" s="19">
        <f>W12/'Tabela 2012'!AA13-1</f>
        <v>0.14147488300222144</v>
      </c>
    </row>
    <row r="13" spans="1:24" ht="11.25">
      <c r="A13" s="22"/>
      <c r="B13" s="23"/>
      <c r="C13" s="8" t="s">
        <v>30</v>
      </c>
      <c r="D13" s="8" t="s">
        <v>63</v>
      </c>
      <c r="E13" s="23"/>
      <c r="F13" s="8" t="s">
        <v>30</v>
      </c>
      <c r="G13" s="8" t="s">
        <v>64</v>
      </c>
      <c r="H13" s="23"/>
      <c r="I13" s="8" t="s">
        <v>30</v>
      </c>
      <c r="J13" s="8" t="s">
        <v>65</v>
      </c>
      <c r="K13" s="9">
        <v>4897.58</v>
      </c>
      <c r="L13" s="30">
        <f>K13/'Tabela 2012'!N14-1</f>
        <v>0.26066431226383036</v>
      </c>
      <c r="M13" s="9">
        <v>937</v>
      </c>
      <c r="N13" s="9">
        <v>1825</v>
      </c>
      <c r="O13" s="9">
        <v>3931.07</v>
      </c>
      <c r="P13" s="9">
        <v>1635</v>
      </c>
      <c r="Q13" s="9">
        <f t="shared" si="0"/>
        <v>6532.58</v>
      </c>
      <c r="R13" s="19">
        <f>Q13/'Tabela 2012'!X14-1</f>
        <v>0.18345555732691765</v>
      </c>
      <c r="S13" s="9">
        <f t="shared" si="1"/>
        <v>7469.58</v>
      </c>
      <c r="T13" s="19">
        <f>S13/'Tabela 2012'!Y14-1</f>
        <v>0.1568332889365207</v>
      </c>
      <c r="U13" s="9">
        <f t="shared" si="2"/>
        <v>8357.58</v>
      </c>
      <c r="V13" s="19">
        <f>U13/'Tabela 2012'!Z14-1</f>
        <v>0.13787216198406527</v>
      </c>
      <c r="W13" s="9">
        <f t="shared" si="3"/>
        <v>10463.65</v>
      </c>
      <c r="X13" s="19">
        <f>W13/'Tabela 2012'!AA14-1</f>
        <v>0.14120856109552693</v>
      </c>
    </row>
    <row r="14" spans="1:24" ht="11.25">
      <c r="A14" s="22"/>
      <c r="B14" s="23"/>
      <c r="C14" s="24"/>
      <c r="D14" s="24"/>
      <c r="E14" s="23" t="s">
        <v>66</v>
      </c>
      <c r="F14" s="8" t="s">
        <v>21</v>
      </c>
      <c r="G14" s="8" t="s">
        <v>67</v>
      </c>
      <c r="H14" s="23" t="s">
        <v>66</v>
      </c>
      <c r="I14" s="8" t="s">
        <v>21</v>
      </c>
      <c r="J14" s="8" t="s">
        <v>68</v>
      </c>
      <c r="K14" s="9">
        <v>4640.61</v>
      </c>
      <c r="L14" s="30">
        <f>K14/'Tabela 2012'!N15-1</f>
        <v>0.26066534821302434</v>
      </c>
      <c r="M14" s="9">
        <v>887</v>
      </c>
      <c r="N14" s="9">
        <v>1725</v>
      </c>
      <c r="O14" s="9">
        <v>3717.76</v>
      </c>
      <c r="P14" s="9">
        <v>1577</v>
      </c>
      <c r="Q14" s="9">
        <f t="shared" si="0"/>
        <v>6217.61</v>
      </c>
      <c r="R14" s="19">
        <f>Q14/'Tabela 2012'!X15-1</f>
        <v>0.18248676322916335</v>
      </c>
      <c r="S14" s="9">
        <f t="shared" si="1"/>
        <v>7104.61</v>
      </c>
      <c r="T14" s="19">
        <f>S14/'Tabela 2012'!Y15-1</f>
        <v>0.15614605505542634</v>
      </c>
      <c r="U14" s="9">
        <f t="shared" si="2"/>
        <v>7942.61</v>
      </c>
      <c r="V14" s="19">
        <f>U14/'Tabela 2012'!Z15-1</f>
        <v>0.13740784868568023</v>
      </c>
      <c r="W14" s="9">
        <f t="shared" si="3"/>
        <v>9935.369999999999</v>
      </c>
      <c r="X14" s="19">
        <f>W14/'Tabela 2012'!AA15-1</f>
        <v>0.14080591750219296</v>
      </c>
    </row>
    <row r="15" spans="1:24" ht="11.25">
      <c r="A15" s="22"/>
      <c r="B15" s="23"/>
      <c r="C15" s="24"/>
      <c r="D15" s="24"/>
      <c r="E15" s="23"/>
      <c r="F15" s="8" t="s">
        <v>26</v>
      </c>
      <c r="G15" s="8" t="s">
        <v>69</v>
      </c>
      <c r="H15" s="23"/>
      <c r="I15" s="8" t="s">
        <v>26</v>
      </c>
      <c r="J15" s="8" t="s">
        <v>70</v>
      </c>
      <c r="K15" s="9">
        <v>4475.9</v>
      </c>
      <c r="L15" s="30">
        <f>K15/'Tabela 2012'!N16-1</f>
        <v>0.2606642012375966</v>
      </c>
      <c r="M15" s="9">
        <v>854</v>
      </c>
      <c r="N15" s="9">
        <v>1662</v>
      </c>
      <c r="O15" s="9">
        <v>3580.95</v>
      </c>
      <c r="P15" s="9">
        <v>1538</v>
      </c>
      <c r="Q15" s="9">
        <f t="shared" si="0"/>
        <v>6013.9</v>
      </c>
      <c r="R15" s="19">
        <f>Q15/'Tabela 2012'!X16-1</f>
        <v>0.18187731775812965</v>
      </c>
      <c r="S15" s="9">
        <f t="shared" si="1"/>
        <v>6867.9</v>
      </c>
      <c r="T15" s="19">
        <f>S15/'Tabela 2012'!Y16-1</f>
        <v>0.15573931876353608</v>
      </c>
      <c r="U15" s="9">
        <f t="shared" si="2"/>
        <v>7675.9</v>
      </c>
      <c r="V15" s="19">
        <f>U15/'Tabela 2012'!Z16-1</f>
        <v>0.13709793302056306</v>
      </c>
      <c r="W15" s="9">
        <f t="shared" si="3"/>
        <v>9594.849999999999</v>
      </c>
      <c r="X15" s="19">
        <f>W15/'Tabela 2012'!AA16-1</f>
        <v>0.1405562958621942</v>
      </c>
    </row>
    <row r="16" spans="1:24" ht="11.25">
      <c r="A16" s="22"/>
      <c r="B16" s="23"/>
      <c r="C16" s="24"/>
      <c r="D16" s="24"/>
      <c r="E16" s="23"/>
      <c r="F16" s="8" t="s">
        <v>30</v>
      </c>
      <c r="G16" s="8" t="s">
        <v>71</v>
      </c>
      <c r="H16" s="23"/>
      <c r="I16" s="8" t="s">
        <v>30</v>
      </c>
      <c r="J16" s="8" t="s">
        <v>72</v>
      </c>
      <c r="K16" s="9">
        <v>4316.11</v>
      </c>
      <c r="L16" s="30">
        <f>K16/'Tabela 2012'!N17-1</f>
        <v>0.26066396392186175</v>
      </c>
      <c r="M16" s="9">
        <v>822</v>
      </c>
      <c r="N16" s="9">
        <v>1601</v>
      </c>
      <c r="O16" s="9">
        <v>3446.28</v>
      </c>
      <c r="P16" s="9">
        <v>1502</v>
      </c>
      <c r="Q16" s="9">
        <f t="shared" si="0"/>
        <v>5818.11</v>
      </c>
      <c r="R16" s="19">
        <f>Q16/'Tabela 2012'!X17-1</f>
        <v>0.18117904532978168</v>
      </c>
      <c r="S16" s="9">
        <f t="shared" si="1"/>
        <v>6640.11</v>
      </c>
      <c r="T16" s="19">
        <f>S16/'Tabela 2012'!Y17-1</f>
        <v>0.15526786459928177</v>
      </c>
      <c r="U16" s="9">
        <f t="shared" si="2"/>
        <v>7419.11</v>
      </c>
      <c r="V16" s="19">
        <f>U16/'Tabela 2012'!Z17-1</f>
        <v>0.13673567571874212</v>
      </c>
      <c r="W16" s="9">
        <f t="shared" si="3"/>
        <v>9264.39</v>
      </c>
      <c r="X16" s="19">
        <f>W16/'Tabela 2012'!AA17-1</f>
        <v>0.14027752477636035</v>
      </c>
    </row>
    <row r="17" spans="1:24" ht="6.75" customHeight="1">
      <c r="A17" s="6"/>
      <c r="B17" s="7"/>
      <c r="C17" s="7"/>
      <c r="D17" s="7"/>
      <c r="E17" s="7"/>
      <c r="F17" s="8"/>
      <c r="G17" s="8"/>
      <c r="H17" s="7"/>
      <c r="I17" s="8"/>
      <c r="J17" s="8"/>
      <c r="K17" s="8"/>
      <c r="L17" s="31"/>
      <c r="M17" s="8"/>
      <c r="N17" s="8"/>
      <c r="O17" s="8"/>
      <c r="P17" s="8"/>
      <c r="Q17" s="8"/>
      <c r="R17" s="20"/>
      <c r="S17" s="8"/>
      <c r="T17" s="20"/>
      <c r="U17" s="8"/>
      <c r="V17" s="20"/>
      <c r="W17" s="8"/>
      <c r="X17" s="8"/>
    </row>
    <row r="18" spans="1:24" s="5" customFormat="1" ht="45">
      <c r="A18" s="3" t="s">
        <v>0</v>
      </c>
      <c r="B18" s="3" t="s">
        <v>148</v>
      </c>
      <c r="C18" s="3" t="s">
        <v>149</v>
      </c>
      <c r="D18" s="3"/>
      <c r="E18" s="3" t="s">
        <v>148</v>
      </c>
      <c r="F18" s="3" t="s">
        <v>149</v>
      </c>
      <c r="G18" s="4" t="s">
        <v>4</v>
      </c>
      <c r="H18" s="3" t="s">
        <v>148</v>
      </c>
      <c r="I18" s="3" t="s">
        <v>149</v>
      </c>
      <c r="J18" s="4" t="s">
        <v>5</v>
      </c>
      <c r="K18" s="4" t="s">
        <v>150</v>
      </c>
      <c r="L18" s="29"/>
      <c r="M18" s="4" t="s">
        <v>73</v>
      </c>
      <c r="N18" s="4" t="s">
        <v>74</v>
      </c>
      <c r="O18" s="4" t="s">
        <v>75</v>
      </c>
      <c r="P18" s="4" t="s">
        <v>13</v>
      </c>
      <c r="Q18" s="4" t="s">
        <v>76</v>
      </c>
      <c r="R18" s="18" t="s">
        <v>154</v>
      </c>
      <c r="S18" s="4" t="s">
        <v>77</v>
      </c>
      <c r="T18" s="18" t="s">
        <v>154</v>
      </c>
      <c r="U18" s="4" t="s">
        <v>78</v>
      </c>
      <c r="V18" s="18" t="s">
        <v>154</v>
      </c>
      <c r="W18" s="4" t="s">
        <v>79</v>
      </c>
      <c r="X18" s="18" t="s">
        <v>154</v>
      </c>
    </row>
    <row r="19" spans="1:24" ht="11.25">
      <c r="A19" s="22" t="s">
        <v>80</v>
      </c>
      <c r="B19" s="24"/>
      <c r="C19" s="24"/>
      <c r="D19" s="24"/>
      <c r="E19" s="23" t="s">
        <v>81</v>
      </c>
      <c r="F19" s="8" t="s">
        <v>21</v>
      </c>
      <c r="G19" s="8" t="s">
        <v>82</v>
      </c>
      <c r="H19" s="23" t="s">
        <v>83</v>
      </c>
      <c r="I19" s="8" t="s">
        <v>21</v>
      </c>
      <c r="J19" s="8" t="s">
        <v>84</v>
      </c>
      <c r="K19" s="9">
        <v>3863.14</v>
      </c>
      <c r="L19" s="30">
        <f>K19/'Tabela 2012'!N21-1</f>
        <v>0.2606636927002941</v>
      </c>
      <c r="M19" s="9">
        <v>752</v>
      </c>
      <c r="N19" s="9">
        <v>1462</v>
      </c>
      <c r="O19" s="9">
        <v>2925</v>
      </c>
      <c r="P19" s="9">
        <v>1114</v>
      </c>
      <c r="Q19" s="9">
        <f aca="true" t="shared" si="4" ref="Q19:Q33">K19+P19</f>
        <v>4977.139999999999</v>
      </c>
      <c r="R19" s="19">
        <f>Q19/'Tabela 2012'!X21-1</f>
        <v>0.19116784774924178</v>
      </c>
      <c r="S19" s="9">
        <f aca="true" t="shared" si="5" ref="S19:S33">K19+M19+P19</f>
        <v>5729.139999999999</v>
      </c>
      <c r="T19" s="19">
        <f>S19/'Tabela 2012'!Y21-1</f>
        <v>0.1620101533961953</v>
      </c>
      <c r="U19" s="9">
        <f aca="true" t="shared" si="6" ref="U19:U33">K19+N19+P19</f>
        <v>6439.139999999999</v>
      </c>
      <c r="V19" s="19">
        <f>U19/'Tabela 2012'!Z21-1</f>
        <v>0.14161659607437094</v>
      </c>
      <c r="W19" s="9">
        <f aca="true" t="shared" si="7" ref="W19:W33">K19+O19+P19</f>
        <v>7902.139999999999</v>
      </c>
      <c r="X19" s="19">
        <f>W19/'Tabela 2012'!AA21-1</f>
        <v>0.11244944301085247</v>
      </c>
    </row>
    <row r="20" spans="1:24" ht="11.25">
      <c r="A20" s="22"/>
      <c r="B20" s="24"/>
      <c r="C20" s="24"/>
      <c r="D20" s="24"/>
      <c r="E20" s="23"/>
      <c r="F20" s="8" t="s">
        <v>26</v>
      </c>
      <c r="G20" s="8" t="s">
        <v>85</v>
      </c>
      <c r="H20" s="23"/>
      <c r="I20" s="8" t="s">
        <v>26</v>
      </c>
      <c r="J20" s="8" t="s">
        <v>86</v>
      </c>
      <c r="K20" s="9">
        <v>3732.94</v>
      </c>
      <c r="L20" s="30">
        <f>K20/'Tabela 2012'!N22-1</f>
        <v>0.2606641473241271</v>
      </c>
      <c r="M20" s="9">
        <v>725</v>
      </c>
      <c r="N20" s="9">
        <v>1412</v>
      </c>
      <c r="O20" s="9">
        <v>2822</v>
      </c>
      <c r="P20" s="9">
        <v>1090</v>
      </c>
      <c r="Q20" s="9">
        <f t="shared" si="4"/>
        <v>4822.9400000000005</v>
      </c>
      <c r="R20" s="19">
        <f>Q20/'Tabela 2012'!X22-1</f>
        <v>0.19052896874668312</v>
      </c>
      <c r="S20" s="9">
        <f t="shared" si="5"/>
        <v>5547.9400000000005</v>
      </c>
      <c r="T20" s="19">
        <f>S20/'Tabela 2012'!Y22-1</f>
        <v>0.1616070886436396</v>
      </c>
      <c r="U20" s="9">
        <f t="shared" si="6"/>
        <v>6234.9400000000005</v>
      </c>
      <c r="V20" s="19">
        <f>U20/'Tabela 2012'!Z22-1</f>
        <v>0.1412845111466221</v>
      </c>
      <c r="W20" s="9">
        <f t="shared" si="7"/>
        <v>7644.9400000000005</v>
      </c>
      <c r="X20" s="19">
        <f>W20/'Tabela 2012'!AA22-1</f>
        <v>0.11230028997146846</v>
      </c>
    </row>
    <row r="21" spans="1:24" ht="11.25">
      <c r="A21" s="22"/>
      <c r="B21" s="24"/>
      <c r="C21" s="24"/>
      <c r="D21" s="24"/>
      <c r="E21" s="23"/>
      <c r="F21" s="8" t="s">
        <v>30</v>
      </c>
      <c r="G21" s="8" t="s">
        <v>87</v>
      </c>
      <c r="H21" s="23"/>
      <c r="I21" s="8" t="s">
        <v>30</v>
      </c>
      <c r="J21" s="8" t="s">
        <v>88</v>
      </c>
      <c r="K21" s="9">
        <v>3607.47</v>
      </c>
      <c r="L21" s="30">
        <f>K21/'Tabela 2012'!N23-1</f>
        <v>0.2606655111198086</v>
      </c>
      <c r="M21" s="9">
        <v>700</v>
      </c>
      <c r="N21" s="9">
        <v>1362</v>
      </c>
      <c r="O21" s="9">
        <v>2725</v>
      </c>
      <c r="P21" s="9">
        <v>1066</v>
      </c>
      <c r="Q21" s="9">
        <f t="shared" si="4"/>
        <v>4673.469999999999</v>
      </c>
      <c r="R21" s="19">
        <f>Q21/'Tabela 2012'!X23-1</f>
        <v>0.189916894967868</v>
      </c>
      <c r="S21" s="9">
        <f t="shared" si="5"/>
        <v>5373.469999999999</v>
      </c>
      <c r="T21" s="19">
        <f>S21/'Tabela 2012'!Y23-1</f>
        <v>0.1611886177596833</v>
      </c>
      <c r="U21" s="9">
        <f t="shared" si="6"/>
        <v>6035.469999999999</v>
      </c>
      <c r="V21" s="19">
        <f>U21/'Tabela 2012'!Z23-1</f>
        <v>0.1410155097966561</v>
      </c>
      <c r="W21" s="9">
        <f t="shared" si="7"/>
        <v>7398.469999999999</v>
      </c>
      <c r="X21" s="19">
        <f>W21/'Tabela 2012'!AA23-1</f>
        <v>0.11212375386317452</v>
      </c>
    </row>
    <row r="22" spans="1:24" ht="11.25">
      <c r="A22" s="22"/>
      <c r="B22" s="24"/>
      <c r="C22" s="24"/>
      <c r="D22" s="24"/>
      <c r="E22" s="23" t="s">
        <v>89</v>
      </c>
      <c r="F22" s="8" t="s">
        <v>90</v>
      </c>
      <c r="G22" s="8" t="s">
        <v>91</v>
      </c>
      <c r="H22" s="23" t="s">
        <v>92</v>
      </c>
      <c r="I22" s="8" t="s">
        <v>90</v>
      </c>
      <c r="J22" s="8" t="s">
        <v>93</v>
      </c>
      <c r="K22" s="9">
        <v>3490.5</v>
      </c>
      <c r="L22" s="30">
        <f>K22/'Tabela 2012'!N24-1</f>
        <v>0.26066354134311864</v>
      </c>
      <c r="M22" s="9">
        <v>677</v>
      </c>
      <c r="N22" s="9">
        <v>1316</v>
      </c>
      <c r="O22" s="9">
        <v>2632</v>
      </c>
      <c r="P22" s="9">
        <v>1049</v>
      </c>
      <c r="Q22" s="9">
        <f t="shared" si="4"/>
        <v>4539.5</v>
      </c>
      <c r="R22" s="19">
        <f>Q22/'Tabela 2012'!X24-1</f>
        <v>0.1890417991607687</v>
      </c>
      <c r="S22" s="9">
        <f t="shared" si="5"/>
        <v>5216.5</v>
      </c>
      <c r="T22" s="19">
        <f>S22/'Tabela 2012'!Y24-1</f>
        <v>0.16056848166094873</v>
      </c>
      <c r="U22" s="9">
        <f t="shared" si="6"/>
        <v>5855.5</v>
      </c>
      <c r="V22" s="19">
        <f>U22/'Tabela 2012'!Z24-1</f>
        <v>0.14058257268523366</v>
      </c>
      <c r="W22" s="9">
        <f t="shared" si="7"/>
        <v>7171.5</v>
      </c>
      <c r="X22" s="19">
        <f>W22/'Tabela 2012'!AA24-1</f>
        <v>0.11189839033269333</v>
      </c>
    </row>
    <row r="23" spans="1:24" ht="11.25">
      <c r="A23" s="22"/>
      <c r="B23" s="24"/>
      <c r="C23" s="24"/>
      <c r="D23" s="24"/>
      <c r="E23" s="23"/>
      <c r="F23" s="8" t="s">
        <v>34</v>
      </c>
      <c r="G23" s="8" t="s">
        <v>94</v>
      </c>
      <c r="H23" s="23"/>
      <c r="I23" s="8" t="s">
        <v>90</v>
      </c>
      <c r="J23" s="8" t="s">
        <v>95</v>
      </c>
      <c r="K23" s="9">
        <v>3372.4</v>
      </c>
      <c r="L23" s="30">
        <f>K23/'Tabela 2012'!N25-1</f>
        <v>0.2606631527793355</v>
      </c>
      <c r="M23" s="9">
        <v>652</v>
      </c>
      <c r="N23" s="9">
        <v>1270</v>
      </c>
      <c r="O23" s="9">
        <v>2539</v>
      </c>
      <c r="P23" s="9">
        <v>1026</v>
      </c>
      <c r="Q23" s="9">
        <f t="shared" si="4"/>
        <v>4398.4</v>
      </c>
      <c r="R23" s="19">
        <f>Q23/'Tabela 2012'!X25-1</f>
        <v>0.18840344762367933</v>
      </c>
      <c r="S23" s="9">
        <f t="shared" si="5"/>
        <v>5050.4</v>
      </c>
      <c r="T23" s="19">
        <f>S23/'Tabela 2012'!Y25-1</f>
        <v>0.1601846959637958</v>
      </c>
      <c r="U23" s="9">
        <f t="shared" si="6"/>
        <v>5668.4</v>
      </c>
      <c r="V23" s="19">
        <f>U23/'Tabela 2012'!Z25-1</f>
        <v>0.140270765021826</v>
      </c>
      <c r="W23" s="9">
        <f t="shared" si="7"/>
        <v>6937.4</v>
      </c>
      <c r="X23" s="19">
        <f>W23/'Tabela 2012'!AA25-1</f>
        <v>0.11174500408647292</v>
      </c>
    </row>
    <row r="24" spans="1:24" ht="11.25">
      <c r="A24" s="22"/>
      <c r="B24" s="24"/>
      <c r="C24" s="24"/>
      <c r="D24" s="24"/>
      <c r="E24" s="23"/>
      <c r="F24" s="8" t="s">
        <v>96</v>
      </c>
      <c r="G24" s="8" t="s">
        <v>97</v>
      </c>
      <c r="H24" s="23"/>
      <c r="I24" s="8" t="s">
        <v>96</v>
      </c>
      <c r="J24" s="8" t="s">
        <v>98</v>
      </c>
      <c r="K24" s="9">
        <v>3257.23</v>
      </c>
      <c r="L24" s="30">
        <f>K24/'Tabela 2012'!N26-1</f>
        <v>0.2606647727712541</v>
      </c>
      <c r="M24" s="9">
        <v>629</v>
      </c>
      <c r="N24" s="9">
        <v>1225</v>
      </c>
      <c r="O24" s="9">
        <v>2449</v>
      </c>
      <c r="P24" s="9">
        <v>1002</v>
      </c>
      <c r="Q24" s="9">
        <f t="shared" si="4"/>
        <v>4259.23</v>
      </c>
      <c r="R24" s="19">
        <f>Q24/'Tabela 2012'!X26-1</f>
        <v>0.1878245494653823</v>
      </c>
      <c r="S24" s="9">
        <f t="shared" si="5"/>
        <v>4888.23</v>
      </c>
      <c r="T24" s="19">
        <f>S24/'Tabela 2012'!Y26-1</f>
        <v>0.15979396119333567</v>
      </c>
      <c r="U24" s="9">
        <f t="shared" si="6"/>
        <v>5484.23</v>
      </c>
      <c r="V24" s="19">
        <f>U24/'Tabela 2012'!Z26-1</f>
        <v>0.1399971729920968</v>
      </c>
      <c r="W24" s="9">
        <f t="shared" si="7"/>
        <v>6708.23</v>
      </c>
      <c r="X24" s="19">
        <f>W24/'Tabela 2012'!AA26-1</f>
        <v>0.1116021568451997</v>
      </c>
    </row>
    <row r="25" spans="1:24" ht="11.25">
      <c r="A25" s="22"/>
      <c r="B25" s="24"/>
      <c r="C25" s="24"/>
      <c r="D25" s="24"/>
      <c r="E25" s="23"/>
      <c r="F25" s="8" t="s">
        <v>21</v>
      </c>
      <c r="G25" s="8" t="s">
        <v>99</v>
      </c>
      <c r="H25" s="23"/>
      <c r="I25" s="8" t="s">
        <v>21</v>
      </c>
      <c r="J25" s="8" t="s">
        <v>100</v>
      </c>
      <c r="K25" s="9">
        <v>3150.84</v>
      </c>
      <c r="L25" s="30">
        <f>K25/'Tabela 2012'!N27-1</f>
        <v>0.26066377258087114</v>
      </c>
      <c r="M25" s="9">
        <v>608</v>
      </c>
      <c r="N25" s="9">
        <v>1182</v>
      </c>
      <c r="O25" s="9">
        <v>2365</v>
      </c>
      <c r="P25" s="9">
        <v>986</v>
      </c>
      <c r="Q25" s="9">
        <f t="shared" si="4"/>
        <v>4136.84</v>
      </c>
      <c r="R25" s="19">
        <f>Q25/'Tabela 2012'!X27-1</f>
        <v>0.19722748780876032</v>
      </c>
      <c r="S25" s="9">
        <f t="shared" si="5"/>
        <v>4744.84</v>
      </c>
      <c r="T25" s="19">
        <f>S25/'Tabela 2012'!Y27-1</f>
        <v>0.1677162932063445</v>
      </c>
      <c r="U25" s="9">
        <f t="shared" si="6"/>
        <v>5318.84</v>
      </c>
      <c r="V25" s="19">
        <f>U25/'Tabela 2012'!Z27-1</f>
        <v>0.14695677488220626</v>
      </c>
      <c r="W25" s="9">
        <f t="shared" si="7"/>
        <v>6501.84</v>
      </c>
      <c r="X25" s="19">
        <f>W25/'Tabela 2012'!AA27-1</f>
        <v>0.11708746037609408</v>
      </c>
    </row>
    <row r="26" spans="1:24" ht="11.25">
      <c r="A26" s="22"/>
      <c r="B26" s="24"/>
      <c r="C26" s="24"/>
      <c r="D26" s="24"/>
      <c r="E26" s="23"/>
      <c r="F26" s="8" t="s">
        <v>26</v>
      </c>
      <c r="G26" s="8" t="s">
        <v>101</v>
      </c>
      <c r="H26" s="23"/>
      <c r="I26" s="8" t="s">
        <v>26</v>
      </c>
      <c r="J26" s="8" t="s">
        <v>102</v>
      </c>
      <c r="K26" s="9">
        <v>3043.04</v>
      </c>
      <c r="L26" s="30">
        <f>K26/'Tabela 2012'!N28-1</f>
        <v>0.26066350710900466</v>
      </c>
      <c r="M26" s="9">
        <v>587</v>
      </c>
      <c r="N26" s="9">
        <v>1141</v>
      </c>
      <c r="O26" s="9">
        <v>2281</v>
      </c>
      <c r="P26" s="9">
        <v>964</v>
      </c>
      <c r="Q26" s="9">
        <f t="shared" si="4"/>
        <v>4007.04</v>
      </c>
      <c r="R26" s="19">
        <f>Q26/'Tabela 2012'!X28-1</f>
        <v>0.1862728844468653</v>
      </c>
      <c r="S26" s="9">
        <f t="shared" si="5"/>
        <v>4594.04</v>
      </c>
      <c r="T26" s="19">
        <f>S26/'Tabela 2012'!Y28-1</f>
        <v>0.158694928420819</v>
      </c>
      <c r="U26" s="9">
        <f t="shared" si="6"/>
        <v>5148.04</v>
      </c>
      <c r="V26" s="19">
        <f>U26/'Tabela 2012'!Z28-1</f>
        <v>0.13923927379592982</v>
      </c>
      <c r="W26" s="9">
        <f t="shared" si="7"/>
        <v>6288.04</v>
      </c>
      <c r="X26" s="19">
        <f>W26/'Tabela 2012'!AA28-1</f>
        <v>0.11118886556255347</v>
      </c>
    </row>
    <row r="27" spans="1:24" ht="11.25">
      <c r="A27" s="22"/>
      <c r="B27" s="24"/>
      <c r="C27" s="24"/>
      <c r="D27" s="24"/>
      <c r="E27" s="23"/>
      <c r="F27" s="8" t="s">
        <v>30</v>
      </c>
      <c r="G27" s="8" t="s">
        <v>103</v>
      </c>
      <c r="H27" s="23"/>
      <c r="I27" s="8" t="s">
        <v>30</v>
      </c>
      <c r="J27" s="8" t="s">
        <v>104</v>
      </c>
      <c r="K27" s="9">
        <v>2937.88</v>
      </c>
      <c r="L27" s="30">
        <f>K27/'Tabela 2012'!N29-1</f>
        <v>0.2606654594450786</v>
      </c>
      <c r="M27" s="9">
        <v>565</v>
      </c>
      <c r="N27" s="9">
        <v>1100</v>
      </c>
      <c r="O27" s="9">
        <v>2199</v>
      </c>
      <c r="P27" s="9">
        <v>942</v>
      </c>
      <c r="Q27" s="9">
        <f t="shared" si="4"/>
        <v>3879.88</v>
      </c>
      <c r="R27" s="19">
        <f>Q27/'Tabela 2012'!X29-1</f>
        <v>0.18563020639160022</v>
      </c>
      <c r="S27" s="9">
        <f t="shared" si="5"/>
        <v>4444.88</v>
      </c>
      <c r="T27" s="19">
        <f>S27/'Tabela 2012'!Y29-1</f>
        <v>0.15829906551797812</v>
      </c>
      <c r="U27" s="9">
        <f t="shared" si="6"/>
        <v>4979.88</v>
      </c>
      <c r="V27" s="19">
        <f>U27/'Tabela 2012'!Z29-1</f>
        <v>0.13892992896382328</v>
      </c>
      <c r="W27" s="9">
        <f t="shared" si="7"/>
        <v>6078.88</v>
      </c>
      <c r="X27" s="19">
        <f>W27/'Tabela 2012'!AA29-1</f>
        <v>0.11102419481597092</v>
      </c>
    </row>
    <row r="28" spans="1:24" ht="11.25">
      <c r="A28" s="22"/>
      <c r="B28" s="24"/>
      <c r="C28" s="24"/>
      <c r="D28" s="24"/>
      <c r="E28" s="23" t="s">
        <v>105</v>
      </c>
      <c r="F28" s="8" t="s">
        <v>90</v>
      </c>
      <c r="G28" s="8" t="s">
        <v>106</v>
      </c>
      <c r="H28" s="23" t="s">
        <v>107</v>
      </c>
      <c r="I28" s="8" t="s">
        <v>90</v>
      </c>
      <c r="J28" s="8" t="s">
        <v>108</v>
      </c>
      <c r="K28" s="9">
        <v>2840.65</v>
      </c>
      <c r="L28" s="30">
        <f>K28/'Tabela 2012'!N30-1</f>
        <v>0.26066213997248466</v>
      </c>
      <c r="M28" s="9">
        <v>546</v>
      </c>
      <c r="N28" s="9">
        <v>1061</v>
      </c>
      <c r="O28" s="9">
        <v>2122</v>
      </c>
      <c r="P28" s="9">
        <v>926</v>
      </c>
      <c r="Q28" s="9">
        <f t="shared" si="4"/>
        <v>3766.65</v>
      </c>
      <c r="R28" s="19">
        <f>Q28/'Tabela 2012'!X30-1</f>
        <v>0.1847419243229642</v>
      </c>
      <c r="S28" s="9">
        <f t="shared" si="5"/>
        <v>4312.65</v>
      </c>
      <c r="T28" s="19">
        <f>S28/'Tabela 2012'!Y30-1</f>
        <v>0.15766515448420249</v>
      </c>
      <c r="U28" s="9">
        <f t="shared" si="6"/>
        <v>4827.65</v>
      </c>
      <c r="V28" s="19">
        <f>U28/'Tabela 2012'!Z30-1</f>
        <v>0.1385161427257504</v>
      </c>
      <c r="W28" s="9">
        <f t="shared" si="7"/>
        <v>5888.65</v>
      </c>
      <c r="X28" s="19">
        <f>W28/'Tabela 2012'!AA30-1</f>
        <v>0.11079357893346908</v>
      </c>
    </row>
    <row r="29" spans="1:24" ht="11.25">
      <c r="A29" s="22"/>
      <c r="B29" s="24"/>
      <c r="C29" s="24"/>
      <c r="D29" s="24"/>
      <c r="E29" s="23"/>
      <c r="F29" s="8" t="s">
        <v>34</v>
      </c>
      <c r="G29" s="8" t="s">
        <v>109</v>
      </c>
      <c r="H29" s="23"/>
      <c r="I29" s="8" t="s">
        <v>34</v>
      </c>
      <c r="J29" s="8" t="s">
        <v>110</v>
      </c>
      <c r="K29" s="9">
        <v>2742.37</v>
      </c>
      <c r="L29" s="30">
        <f>K29/'Tabela 2012'!N31-1</f>
        <v>0.26066270100306155</v>
      </c>
      <c r="M29" s="9">
        <v>527</v>
      </c>
      <c r="N29" s="9">
        <v>1023</v>
      </c>
      <c r="O29" s="9">
        <v>2046</v>
      </c>
      <c r="P29" s="9">
        <v>905</v>
      </c>
      <c r="Q29" s="9">
        <f t="shared" si="4"/>
        <v>3647.37</v>
      </c>
      <c r="R29" s="19">
        <f>Q29/'Tabela 2012'!X31-1</f>
        <v>0.18408032879487313</v>
      </c>
      <c r="S29" s="9">
        <f t="shared" si="5"/>
        <v>4174.37</v>
      </c>
      <c r="T29" s="19">
        <f>S29/'Tabela 2012'!Y31-1</f>
        <v>0.15718784478313652</v>
      </c>
      <c r="U29" s="9">
        <f t="shared" si="6"/>
        <v>4670.37</v>
      </c>
      <c r="V29" s="19">
        <f>U29/'Tabela 2012'!Z31-1</f>
        <v>0.13818742780271664</v>
      </c>
      <c r="W29" s="9">
        <f t="shared" si="7"/>
        <v>5693.37</v>
      </c>
      <c r="X29" s="19">
        <f>W29/'Tabela 2012'!AA31-1</f>
        <v>0.11061107924952296</v>
      </c>
    </row>
    <row r="30" spans="1:24" ht="11.25">
      <c r="A30" s="22"/>
      <c r="B30" s="24"/>
      <c r="C30" s="24"/>
      <c r="D30" s="24"/>
      <c r="E30" s="23"/>
      <c r="F30" s="8" t="s">
        <v>96</v>
      </c>
      <c r="G30" s="8" t="s">
        <v>111</v>
      </c>
      <c r="H30" s="23"/>
      <c r="I30" s="8" t="s">
        <v>96</v>
      </c>
      <c r="J30" s="8" t="s">
        <v>112</v>
      </c>
      <c r="K30" s="9">
        <v>2646.08</v>
      </c>
      <c r="L30" s="30">
        <f>K30/'Tabela 2012'!N32-1</f>
        <v>0.2606624232953463</v>
      </c>
      <c r="M30" s="9">
        <v>506</v>
      </c>
      <c r="N30" s="9">
        <v>986</v>
      </c>
      <c r="O30" s="9">
        <v>1971</v>
      </c>
      <c r="P30" s="9">
        <v>883</v>
      </c>
      <c r="Q30" s="9">
        <f t="shared" si="4"/>
        <v>3529.08</v>
      </c>
      <c r="R30" s="19">
        <f>Q30/'Tabela 2012'!X32-1</f>
        <v>0.18347663952568105</v>
      </c>
      <c r="S30" s="9">
        <f t="shared" si="5"/>
        <v>4035.08</v>
      </c>
      <c r="T30" s="19">
        <f>S30/'Tabela 2012'!Y32-1</f>
        <v>0.1568595970137272</v>
      </c>
      <c r="U30" s="9">
        <f t="shared" si="6"/>
        <v>4515.08</v>
      </c>
      <c r="V30" s="19">
        <f>U30/'Tabela 2012'!Z32-1</f>
        <v>0.13788445448038789</v>
      </c>
      <c r="W30" s="9">
        <f t="shared" si="7"/>
        <v>5500.08</v>
      </c>
      <c r="X30" s="19">
        <f>W30/'Tabela 2012'!AA32-1</f>
        <v>0.11046323814446302</v>
      </c>
    </row>
    <row r="31" spans="1:24" ht="11.25">
      <c r="A31" s="22"/>
      <c r="B31" s="24"/>
      <c r="C31" s="24"/>
      <c r="D31" s="24"/>
      <c r="E31" s="23"/>
      <c r="F31" s="8" t="s">
        <v>21</v>
      </c>
      <c r="G31" s="8" t="s">
        <v>113</v>
      </c>
      <c r="H31" s="23"/>
      <c r="I31" s="8" t="s">
        <v>21</v>
      </c>
      <c r="J31" s="8" t="s">
        <v>114</v>
      </c>
      <c r="K31" s="9">
        <v>2556.17</v>
      </c>
      <c r="L31" s="30">
        <f>K31/'Tabela 2012'!N33-1</f>
        <v>0.26066264228364</v>
      </c>
      <c r="M31" s="9">
        <v>489</v>
      </c>
      <c r="N31" s="9">
        <v>950</v>
      </c>
      <c r="O31" s="9">
        <v>1901</v>
      </c>
      <c r="P31" s="9">
        <v>868</v>
      </c>
      <c r="Q31" s="9">
        <f t="shared" si="4"/>
        <v>3424.17</v>
      </c>
      <c r="R31" s="19">
        <f>Q31/'Tabela 2012'!X33-1</f>
        <v>0.18252614275255197</v>
      </c>
      <c r="S31" s="9">
        <f t="shared" si="5"/>
        <v>3913.17</v>
      </c>
      <c r="T31" s="19">
        <f>S31/'Tabela 2012'!Y33-1</f>
        <v>0.15615545523305285</v>
      </c>
      <c r="U31" s="9">
        <f t="shared" si="6"/>
        <v>4374.17</v>
      </c>
      <c r="V31" s="19">
        <f>U31/'Tabela 2012'!Z33-1</f>
        <v>0.13743616147117255</v>
      </c>
      <c r="W31" s="9">
        <f t="shared" si="7"/>
        <v>5325.17</v>
      </c>
      <c r="X31" s="19">
        <f>W31/'Tabela 2012'!AA33-1</f>
        <v>0.11018754795023167</v>
      </c>
    </row>
    <row r="32" spans="1:24" ht="11.25">
      <c r="A32" s="22"/>
      <c r="B32" s="24"/>
      <c r="C32" s="24"/>
      <c r="D32" s="24"/>
      <c r="E32" s="23"/>
      <c r="F32" s="8" t="s">
        <v>26</v>
      </c>
      <c r="G32" s="8" t="s">
        <v>115</v>
      </c>
      <c r="H32" s="23"/>
      <c r="I32" s="8" t="s">
        <v>26</v>
      </c>
      <c r="J32" s="8" t="s">
        <v>116</v>
      </c>
      <c r="K32" s="9">
        <v>2465.63</v>
      </c>
      <c r="L32" s="30">
        <f>K32/'Tabela 2012'!N34-1</f>
        <v>0.2606630467016393</v>
      </c>
      <c r="M32" s="9">
        <v>471</v>
      </c>
      <c r="N32" s="9">
        <v>916</v>
      </c>
      <c r="O32" s="9">
        <v>1831</v>
      </c>
      <c r="P32" s="9">
        <v>847</v>
      </c>
      <c r="Q32" s="9">
        <f t="shared" si="4"/>
        <v>3312.63</v>
      </c>
      <c r="R32" s="19">
        <f>Q32/'Tabela 2012'!X34-1</f>
        <v>0.1818918089638295</v>
      </c>
      <c r="S32" s="9">
        <f t="shared" si="5"/>
        <v>3783.63</v>
      </c>
      <c r="T32" s="19">
        <f>S32/'Tabela 2012'!Y34-1</f>
        <v>0.15572328350367481</v>
      </c>
      <c r="U32" s="9">
        <f t="shared" si="6"/>
        <v>4228.63</v>
      </c>
      <c r="V32" s="19">
        <f>U32/'Tabela 2012'!Z34-1</f>
        <v>0.1370891842035915</v>
      </c>
      <c r="W32" s="9">
        <f t="shared" si="7"/>
        <v>5143.63</v>
      </c>
      <c r="X32" s="19">
        <f>W32/'Tabela 2012'!AA34-1</f>
        <v>0.11001937925944483</v>
      </c>
    </row>
    <row r="33" spans="1:24" ht="11.25">
      <c r="A33" s="22"/>
      <c r="B33" s="24"/>
      <c r="C33" s="24"/>
      <c r="D33" s="24"/>
      <c r="E33" s="23"/>
      <c r="F33" s="8" t="s">
        <v>30</v>
      </c>
      <c r="G33" s="8" t="s">
        <v>117</v>
      </c>
      <c r="H33" s="23"/>
      <c r="I33" s="8" t="s">
        <v>30</v>
      </c>
      <c r="J33" s="8" t="s">
        <v>118</v>
      </c>
      <c r="K33" s="9">
        <v>2376.77</v>
      </c>
      <c r="L33" s="30">
        <f>K33/'Tabela 2012'!N35-1</f>
        <v>0.26066524162878646</v>
      </c>
      <c r="M33" s="9">
        <v>452</v>
      </c>
      <c r="N33" s="9">
        <v>881</v>
      </c>
      <c r="O33" s="9">
        <v>1762</v>
      </c>
      <c r="P33" s="9">
        <v>826</v>
      </c>
      <c r="Q33" s="9">
        <f t="shared" si="4"/>
        <v>3202.77</v>
      </c>
      <c r="R33" s="19">
        <f>Q33/'Tabela 2012'!X35-1</f>
        <v>0.18125421840941525</v>
      </c>
      <c r="S33" s="9">
        <f t="shared" si="5"/>
        <v>3654.77</v>
      </c>
      <c r="T33" s="19">
        <f>S33/'Tabela 2012'!Y35-1</f>
        <v>0.15535527434696972</v>
      </c>
      <c r="U33" s="9">
        <f t="shared" si="6"/>
        <v>4083.77</v>
      </c>
      <c r="V33" s="19">
        <f>U33/'Tabela 2012'!Z35-1</f>
        <v>0.13680257660070216</v>
      </c>
      <c r="W33" s="9">
        <f t="shared" si="7"/>
        <v>4964.77</v>
      </c>
      <c r="X33" s="19">
        <f>W33/'Tabela 2012'!AA35-1</f>
        <v>0.10985999244410771</v>
      </c>
    </row>
    <row r="34" spans="1:24" ht="6.75" customHeight="1">
      <c r="A34" s="8"/>
      <c r="B34" s="8"/>
      <c r="C34" s="8"/>
      <c r="D34" s="8"/>
      <c r="E34" s="7"/>
      <c r="F34" s="8"/>
      <c r="G34" s="8"/>
      <c r="H34" s="7"/>
      <c r="I34" s="8"/>
      <c r="J34" s="8"/>
      <c r="K34" s="8"/>
      <c r="L34" s="31"/>
      <c r="M34" s="8"/>
      <c r="N34" s="8"/>
      <c r="O34" s="8"/>
      <c r="P34" s="8"/>
      <c r="Q34" s="8"/>
      <c r="R34" s="20"/>
      <c r="S34" s="8"/>
      <c r="T34" s="20"/>
      <c r="U34" s="8"/>
      <c r="V34" s="20"/>
      <c r="W34" s="8"/>
      <c r="X34" s="8"/>
    </row>
    <row r="35" spans="1:24" s="5" customFormat="1" ht="45">
      <c r="A35" s="3" t="s">
        <v>0</v>
      </c>
      <c r="B35" s="3" t="s">
        <v>148</v>
      </c>
      <c r="C35" s="3" t="s">
        <v>149</v>
      </c>
      <c r="D35" s="3"/>
      <c r="E35" s="3" t="s">
        <v>148</v>
      </c>
      <c r="F35" s="3" t="s">
        <v>149</v>
      </c>
      <c r="G35" s="4" t="s">
        <v>4</v>
      </c>
      <c r="H35" s="3" t="s">
        <v>148</v>
      </c>
      <c r="I35" s="3" t="s">
        <v>149</v>
      </c>
      <c r="J35" s="4" t="s">
        <v>5</v>
      </c>
      <c r="K35" s="4" t="s">
        <v>150</v>
      </c>
      <c r="L35" s="29"/>
      <c r="M35" s="4" t="s">
        <v>73</v>
      </c>
      <c r="N35" s="4"/>
      <c r="O35" s="4"/>
      <c r="P35" s="4" t="s">
        <v>13</v>
      </c>
      <c r="Q35" s="4" t="s">
        <v>14</v>
      </c>
      <c r="R35" s="18" t="s">
        <v>154</v>
      </c>
      <c r="S35" s="4" t="s">
        <v>77</v>
      </c>
      <c r="T35" s="18" t="s">
        <v>154</v>
      </c>
      <c r="U35" s="4"/>
      <c r="V35" s="18"/>
      <c r="W35" s="4"/>
      <c r="X35" s="4"/>
    </row>
    <row r="36" spans="1:24" ht="11.25">
      <c r="A36" s="22" t="s">
        <v>119</v>
      </c>
      <c r="B36" s="24"/>
      <c r="C36" s="24"/>
      <c r="D36" s="24"/>
      <c r="E36" s="23" t="s">
        <v>120</v>
      </c>
      <c r="F36" s="8" t="s">
        <v>90</v>
      </c>
      <c r="G36" s="8" t="s">
        <v>121</v>
      </c>
      <c r="H36" s="23" t="s">
        <v>122</v>
      </c>
      <c r="I36" s="8" t="s">
        <v>90</v>
      </c>
      <c r="J36" s="8" t="s">
        <v>123</v>
      </c>
      <c r="K36" s="9">
        <v>1504.67</v>
      </c>
      <c r="L36" s="30">
        <f>K36/'Tabela 2012'!N39-1</f>
        <v>0.2606677558543842</v>
      </c>
      <c r="M36" s="9">
        <v>255</v>
      </c>
      <c r="N36" s="25"/>
      <c r="O36" s="25"/>
      <c r="P36" s="9">
        <v>1005</v>
      </c>
      <c r="Q36" s="9">
        <f aca="true" t="shared" si="8" ref="Q36:Q47">K36+P36</f>
        <v>2509.67</v>
      </c>
      <c r="R36" s="19">
        <f>Q36/'Tabela 2012'!X39-1</f>
        <v>0.1415114507288895</v>
      </c>
      <c r="S36" s="9">
        <f aca="true" t="shared" si="9" ref="S36:S47">K36+M36+P36</f>
        <v>2764.67</v>
      </c>
      <c r="T36" s="19">
        <f>S36/'Tabela 2012'!Y39-1</f>
        <v>0.12680401866682955</v>
      </c>
      <c r="U36" s="25"/>
      <c r="V36" s="21"/>
      <c r="W36" s="25"/>
      <c r="X36" s="10"/>
    </row>
    <row r="37" spans="1:24" ht="11.25">
      <c r="A37" s="22"/>
      <c r="B37" s="24"/>
      <c r="C37" s="24"/>
      <c r="D37" s="24"/>
      <c r="E37" s="23"/>
      <c r="F37" s="8" t="s">
        <v>34</v>
      </c>
      <c r="G37" s="8" t="s">
        <v>124</v>
      </c>
      <c r="H37" s="23"/>
      <c r="I37" s="8" t="s">
        <v>34</v>
      </c>
      <c r="J37" s="8" t="s">
        <v>125</v>
      </c>
      <c r="K37" s="9">
        <v>1468.77</v>
      </c>
      <c r="L37" s="30">
        <f>K37/'Tabela 2012'!N40-1</f>
        <v>0.2606602121742714</v>
      </c>
      <c r="M37" s="9">
        <v>248</v>
      </c>
      <c r="N37" s="25"/>
      <c r="O37" s="25"/>
      <c r="P37" s="9">
        <v>986</v>
      </c>
      <c r="Q37" s="9">
        <f t="shared" si="8"/>
        <v>2454.77</v>
      </c>
      <c r="R37" s="19">
        <f>Q37/'Tabela 2012'!X40-1</f>
        <v>0.14118024434237686</v>
      </c>
      <c r="S37" s="9">
        <f t="shared" si="9"/>
        <v>2702.77</v>
      </c>
      <c r="T37" s="19">
        <f>S37/'Tabela 2012'!Y40-1</f>
        <v>0.12658602464277968</v>
      </c>
      <c r="U37" s="25"/>
      <c r="V37" s="21"/>
      <c r="W37" s="25"/>
      <c r="X37" s="10"/>
    </row>
    <row r="38" spans="1:24" ht="11.25">
      <c r="A38" s="22"/>
      <c r="B38" s="24"/>
      <c r="C38" s="24"/>
      <c r="D38" s="24"/>
      <c r="E38" s="23"/>
      <c r="F38" s="8" t="s">
        <v>96</v>
      </c>
      <c r="G38" s="8" t="s">
        <v>126</v>
      </c>
      <c r="H38" s="23"/>
      <c r="I38" s="8" t="s">
        <v>96</v>
      </c>
      <c r="J38" s="8" t="s">
        <v>127</v>
      </c>
      <c r="K38" s="9">
        <v>1433.64</v>
      </c>
      <c r="L38" s="30">
        <f>K38/'Tabela 2012'!N41-1</f>
        <v>0.2606642572611919</v>
      </c>
      <c r="M38" s="9">
        <v>242</v>
      </c>
      <c r="N38" s="25"/>
      <c r="O38" s="25"/>
      <c r="P38" s="9">
        <v>968</v>
      </c>
      <c r="Q38" s="9">
        <f t="shared" si="8"/>
        <v>2401.6400000000003</v>
      </c>
      <c r="R38" s="19">
        <f>Q38/'Tabela 2012'!X41-1</f>
        <v>0.14080780539708648</v>
      </c>
      <c r="S38" s="9">
        <f t="shared" si="9"/>
        <v>2643.6400000000003</v>
      </c>
      <c r="T38" s="19">
        <f>S38/'Tabela 2012'!Y41-1</f>
        <v>0.1262903617486293</v>
      </c>
      <c r="U38" s="25"/>
      <c r="V38" s="21"/>
      <c r="W38" s="25"/>
      <c r="X38" s="10"/>
    </row>
    <row r="39" spans="1:24" ht="11.25">
      <c r="A39" s="22"/>
      <c r="B39" s="24"/>
      <c r="C39" s="24"/>
      <c r="D39" s="24"/>
      <c r="E39" s="23"/>
      <c r="F39" s="8" t="s">
        <v>21</v>
      </c>
      <c r="G39" s="8" t="s">
        <v>128</v>
      </c>
      <c r="H39" s="23"/>
      <c r="I39" s="8" t="s">
        <v>21</v>
      </c>
      <c r="J39" s="8" t="s">
        <v>129</v>
      </c>
      <c r="K39" s="9">
        <v>1399.25</v>
      </c>
      <c r="L39" s="30">
        <f>K39/'Tabela 2012'!N42-1</f>
        <v>0.2606650869874676</v>
      </c>
      <c r="M39" s="9">
        <v>236</v>
      </c>
      <c r="N39" s="25"/>
      <c r="O39" s="25"/>
      <c r="P39" s="9">
        <v>950</v>
      </c>
      <c r="Q39" s="9">
        <f t="shared" si="8"/>
        <v>2349.25</v>
      </c>
      <c r="R39" s="19">
        <f>Q39/'Tabela 2012'!X42-1</f>
        <v>0.14045137456127144</v>
      </c>
      <c r="S39" s="9">
        <f t="shared" si="9"/>
        <v>2585.25</v>
      </c>
      <c r="T39" s="19">
        <f>S39/'Tabela 2012'!Y42-1</f>
        <v>0.12601429486090598</v>
      </c>
      <c r="U39" s="25"/>
      <c r="V39" s="21"/>
      <c r="W39" s="25"/>
      <c r="X39" s="10"/>
    </row>
    <row r="40" spans="1:24" ht="11.25">
      <c r="A40" s="22"/>
      <c r="B40" s="24"/>
      <c r="C40" s="24"/>
      <c r="D40" s="24"/>
      <c r="E40" s="23"/>
      <c r="F40" s="8" t="s">
        <v>26</v>
      </c>
      <c r="G40" s="8" t="s">
        <v>130</v>
      </c>
      <c r="H40" s="23"/>
      <c r="I40" s="8" t="s">
        <v>26</v>
      </c>
      <c r="J40" s="8" t="s">
        <v>131</v>
      </c>
      <c r="K40" s="9">
        <v>1365.84</v>
      </c>
      <c r="L40" s="30">
        <f>K40/'Tabela 2012'!N43-1</f>
        <v>0.26066289469555004</v>
      </c>
      <c r="M40" s="9">
        <v>230</v>
      </c>
      <c r="N40" s="25"/>
      <c r="O40" s="25"/>
      <c r="P40" s="9">
        <v>932</v>
      </c>
      <c r="Q40" s="9">
        <f t="shared" si="8"/>
        <v>2297.84</v>
      </c>
      <c r="R40" s="19">
        <f>Q40/'Tabela 2012'!X43-1</f>
        <v>0.14012394377378534</v>
      </c>
      <c r="S40" s="9">
        <f t="shared" si="9"/>
        <v>2527.84</v>
      </c>
      <c r="T40" s="19">
        <f>S40/'Tabela 2012'!Y43-1</f>
        <v>0.12577101045234085</v>
      </c>
      <c r="U40" s="25"/>
      <c r="V40" s="21"/>
      <c r="W40" s="25"/>
      <c r="X40" s="10"/>
    </row>
    <row r="41" spans="1:24" ht="11.25">
      <c r="A41" s="22"/>
      <c r="B41" s="24"/>
      <c r="C41" s="24"/>
      <c r="D41" s="24"/>
      <c r="E41" s="23"/>
      <c r="F41" s="8" t="s">
        <v>30</v>
      </c>
      <c r="G41" s="8" t="s">
        <v>132</v>
      </c>
      <c r="H41" s="23"/>
      <c r="I41" s="8" t="s">
        <v>30</v>
      </c>
      <c r="J41" s="8" t="s">
        <v>133</v>
      </c>
      <c r="K41" s="9">
        <v>1333.14</v>
      </c>
      <c r="L41" s="30">
        <f>K41/'Tabela 2012'!N44-1</f>
        <v>0.2606644034458956</v>
      </c>
      <c r="M41" s="9">
        <v>224</v>
      </c>
      <c r="N41" s="25"/>
      <c r="O41" s="25"/>
      <c r="P41" s="9">
        <v>914</v>
      </c>
      <c r="Q41" s="9">
        <f t="shared" si="8"/>
        <v>2247.1400000000003</v>
      </c>
      <c r="R41" s="19">
        <f>Q41/'Tabela 2012'!X44-1</f>
        <v>0.13981810711695242</v>
      </c>
      <c r="S41" s="9">
        <f t="shared" si="9"/>
        <v>2471.1400000000003</v>
      </c>
      <c r="T41" s="19">
        <f>S41/'Tabela 2012'!Y44-1</f>
        <v>0.12555283786307414</v>
      </c>
      <c r="U41" s="25"/>
      <c r="V41" s="21"/>
      <c r="W41" s="25"/>
      <c r="X41" s="10"/>
    </row>
    <row r="42" spans="1:24" ht="11.25">
      <c r="A42" s="22"/>
      <c r="B42" s="24"/>
      <c r="C42" s="24"/>
      <c r="D42" s="24"/>
      <c r="E42" s="23" t="s">
        <v>134</v>
      </c>
      <c r="F42" s="8" t="s">
        <v>90</v>
      </c>
      <c r="G42" s="8" t="s">
        <v>135</v>
      </c>
      <c r="H42" s="23" t="s">
        <v>136</v>
      </c>
      <c r="I42" s="8" t="s">
        <v>90</v>
      </c>
      <c r="J42" s="8" t="s">
        <v>137</v>
      </c>
      <c r="K42" s="9">
        <v>1278.07</v>
      </c>
      <c r="L42" s="30">
        <f>K42/'Tabela 2012'!N45-1</f>
        <v>0.2606602815123149</v>
      </c>
      <c r="M42" s="9">
        <v>215</v>
      </c>
      <c r="N42" s="25"/>
      <c r="O42" s="25"/>
      <c r="P42" s="9">
        <v>882</v>
      </c>
      <c r="Q42" s="9">
        <f t="shared" si="8"/>
        <v>2160.0699999999997</v>
      </c>
      <c r="R42" s="19">
        <f>Q42/'Tabela 2012'!X45-1</f>
        <v>0.13939160569888331</v>
      </c>
      <c r="S42" s="9">
        <f t="shared" si="9"/>
        <v>2375.0699999999997</v>
      </c>
      <c r="T42" s="19">
        <f>S42/'Tabela 2012'!Y45-1</f>
        <v>0.12519364604109318</v>
      </c>
      <c r="U42" s="25"/>
      <c r="V42" s="21"/>
      <c r="W42" s="25"/>
      <c r="X42" s="10"/>
    </row>
    <row r="43" spans="1:24" ht="11.25">
      <c r="A43" s="22"/>
      <c r="B43" s="24"/>
      <c r="C43" s="24"/>
      <c r="D43" s="24"/>
      <c r="E43" s="23"/>
      <c r="F43" s="8" t="s">
        <v>34</v>
      </c>
      <c r="G43" s="8" t="s">
        <v>138</v>
      </c>
      <c r="H43" s="23"/>
      <c r="I43" s="8" t="s">
        <v>34</v>
      </c>
      <c r="J43" s="8" t="s">
        <v>139</v>
      </c>
      <c r="K43" s="9">
        <v>1247.45</v>
      </c>
      <c r="L43" s="30">
        <f>K43/'Tabela 2012'!N46-1</f>
        <v>0.2606617349826179</v>
      </c>
      <c r="M43" s="9">
        <v>209</v>
      </c>
      <c r="N43" s="25"/>
      <c r="O43" s="25"/>
      <c r="P43" s="9">
        <v>866</v>
      </c>
      <c r="Q43" s="9">
        <f t="shared" si="8"/>
        <v>2113.45</v>
      </c>
      <c r="R43" s="19">
        <f>Q43/'Tabela 2012'!X46-1</f>
        <v>0.13900685522117784</v>
      </c>
      <c r="S43" s="9">
        <f t="shared" si="9"/>
        <v>2322.45</v>
      </c>
      <c r="T43" s="19">
        <f>S43/'Tabela 2012'!Y46-1</f>
        <v>0.12493460949760715</v>
      </c>
      <c r="U43" s="25"/>
      <c r="V43" s="21"/>
      <c r="W43" s="25"/>
      <c r="X43" s="10"/>
    </row>
    <row r="44" spans="1:24" ht="11.25">
      <c r="A44" s="22"/>
      <c r="B44" s="24"/>
      <c r="C44" s="24"/>
      <c r="D44" s="24"/>
      <c r="E44" s="23"/>
      <c r="F44" s="8" t="s">
        <v>96</v>
      </c>
      <c r="G44" s="8" t="s">
        <v>140</v>
      </c>
      <c r="H44" s="23"/>
      <c r="I44" s="8" t="s">
        <v>96</v>
      </c>
      <c r="J44" s="8" t="s">
        <v>141</v>
      </c>
      <c r="K44" s="9">
        <v>1217.73</v>
      </c>
      <c r="L44" s="30">
        <f>K44/'Tabela 2012'!N47-1</f>
        <v>0.260668364494689</v>
      </c>
      <c r="M44" s="9">
        <v>204</v>
      </c>
      <c r="N44" s="25"/>
      <c r="O44" s="25"/>
      <c r="P44" s="9">
        <v>850</v>
      </c>
      <c r="Q44" s="9">
        <f t="shared" si="8"/>
        <v>2067.73</v>
      </c>
      <c r="R44" s="19">
        <f>Q44/'Tabela 2012'!X47-1</f>
        <v>0.1386554621848739</v>
      </c>
      <c r="S44" s="9">
        <f t="shared" si="9"/>
        <v>2271.73</v>
      </c>
      <c r="T44" s="19">
        <f>S44/'Tabela 2012'!Y47-1</f>
        <v>0.12465221739259569</v>
      </c>
      <c r="U44" s="25"/>
      <c r="V44" s="21"/>
      <c r="W44" s="25"/>
      <c r="X44" s="10"/>
    </row>
    <row r="45" spans="1:24" ht="11.25">
      <c r="A45" s="22"/>
      <c r="B45" s="24"/>
      <c r="C45" s="24"/>
      <c r="D45" s="24"/>
      <c r="E45" s="23"/>
      <c r="F45" s="8" t="s">
        <v>21</v>
      </c>
      <c r="G45" s="8" t="s">
        <v>142</v>
      </c>
      <c r="H45" s="23"/>
      <c r="I45" s="8" t="s">
        <v>21</v>
      </c>
      <c r="J45" s="8" t="s">
        <v>143</v>
      </c>
      <c r="K45" s="9">
        <v>1188.62</v>
      </c>
      <c r="L45" s="30">
        <f>K45/'Tabela 2012'!N48-1</f>
        <v>0.260667126266108</v>
      </c>
      <c r="M45" s="9">
        <v>199</v>
      </c>
      <c r="N45" s="25"/>
      <c r="O45" s="25"/>
      <c r="P45" s="9">
        <v>834</v>
      </c>
      <c r="Q45" s="9">
        <f t="shared" si="8"/>
        <v>2022.62</v>
      </c>
      <c r="R45" s="19">
        <f>Q45/'Tabela 2012'!X48-1</f>
        <v>0.13831780960688866</v>
      </c>
      <c r="S45" s="9">
        <f t="shared" si="9"/>
        <v>2221.62</v>
      </c>
      <c r="T45" s="19">
        <f>S45/'Tabela 2012'!Y48-1</f>
        <v>0.12438697269529575</v>
      </c>
      <c r="U45" s="25"/>
      <c r="V45" s="21"/>
      <c r="W45" s="25"/>
      <c r="X45" s="10"/>
    </row>
    <row r="46" spans="1:24" ht="11.25">
      <c r="A46" s="22"/>
      <c r="B46" s="24"/>
      <c r="C46" s="24"/>
      <c r="D46" s="24"/>
      <c r="E46" s="23"/>
      <c r="F46" s="8" t="s">
        <v>26</v>
      </c>
      <c r="G46" s="8" t="s">
        <v>144</v>
      </c>
      <c r="H46" s="23"/>
      <c r="I46" s="8" t="s">
        <v>26</v>
      </c>
      <c r="J46" s="8" t="s">
        <v>145</v>
      </c>
      <c r="K46" s="9">
        <v>1160.38</v>
      </c>
      <c r="L46" s="30">
        <f>K46/'Tabela 2012'!N49-1</f>
        <v>0.26066597859742524</v>
      </c>
      <c r="M46" s="9">
        <v>194</v>
      </c>
      <c r="N46" s="25"/>
      <c r="O46" s="25"/>
      <c r="P46" s="9">
        <v>818</v>
      </c>
      <c r="Q46" s="9">
        <f t="shared" si="8"/>
        <v>1978.38</v>
      </c>
      <c r="R46" s="19">
        <f>Q46/'Tabela 2012'!X49-1</f>
        <v>0.13801374787885767</v>
      </c>
      <c r="S46" s="9">
        <f t="shared" si="9"/>
        <v>2172.38</v>
      </c>
      <c r="T46" s="19">
        <f>S46/'Tabela 2012'!Y49-1</f>
        <v>0.12415845170638318</v>
      </c>
      <c r="U46" s="25"/>
      <c r="V46" s="21"/>
      <c r="W46" s="25"/>
      <c r="X46" s="10"/>
    </row>
    <row r="47" spans="1:24" ht="11.25">
      <c r="A47" s="22"/>
      <c r="B47" s="24"/>
      <c r="C47" s="24"/>
      <c r="D47" s="24"/>
      <c r="E47" s="23"/>
      <c r="F47" s="8" t="s">
        <v>30</v>
      </c>
      <c r="G47" s="8" t="s">
        <v>146</v>
      </c>
      <c r="H47" s="23"/>
      <c r="I47" s="8" t="s">
        <v>30</v>
      </c>
      <c r="J47" s="8" t="s">
        <v>147</v>
      </c>
      <c r="K47" s="9">
        <v>1132.73</v>
      </c>
      <c r="L47" s="30">
        <f>K47/'Tabela 2012'!N50-1</f>
        <v>0.2606619774740686</v>
      </c>
      <c r="M47" s="9">
        <v>189</v>
      </c>
      <c r="N47" s="25"/>
      <c r="O47" s="25"/>
      <c r="P47" s="9">
        <v>803</v>
      </c>
      <c r="Q47" s="9">
        <f t="shared" si="8"/>
        <v>1935.73</v>
      </c>
      <c r="R47" s="19">
        <f>Q47/'Tabela 2012'!X50-1</f>
        <v>0.1376475151629133</v>
      </c>
      <c r="S47" s="9">
        <f t="shared" si="9"/>
        <v>2124.73</v>
      </c>
      <c r="T47" s="19">
        <f>S47/'Tabela 2012'!Y50-1</f>
        <v>0.1238865497323487</v>
      </c>
      <c r="U47" s="25"/>
      <c r="V47" s="21"/>
      <c r="W47" s="25"/>
      <c r="X47" s="10"/>
    </row>
  </sheetData>
  <sheetProtection selectLockedCells="1" selectUnlockedCells="1"/>
  <mergeCells count="40">
    <mergeCell ref="N36:N47"/>
    <mergeCell ref="O36:O47"/>
    <mergeCell ref="U36:U47"/>
    <mergeCell ref="W36:W47"/>
    <mergeCell ref="E42:E47"/>
    <mergeCell ref="H42:H47"/>
    <mergeCell ref="A36:A47"/>
    <mergeCell ref="B36:B47"/>
    <mergeCell ref="C36:C47"/>
    <mergeCell ref="D36:D47"/>
    <mergeCell ref="E36:E41"/>
    <mergeCell ref="H36:H41"/>
    <mergeCell ref="A19:A33"/>
    <mergeCell ref="B19:B33"/>
    <mergeCell ref="C19:C33"/>
    <mergeCell ref="D19:D33"/>
    <mergeCell ref="E19:E21"/>
    <mergeCell ref="H19:H21"/>
    <mergeCell ref="E22:E27"/>
    <mergeCell ref="H22:H27"/>
    <mergeCell ref="E28:E33"/>
    <mergeCell ref="H28:H33"/>
    <mergeCell ref="B11:B13"/>
    <mergeCell ref="E11:E13"/>
    <mergeCell ref="H11:H13"/>
    <mergeCell ref="B14:B16"/>
    <mergeCell ref="C14:C16"/>
    <mergeCell ref="D14:D16"/>
    <mergeCell ref="E14:E16"/>
    <mergeCell ref="H14:H16"/>
    <mergeCell ref="A2:A16"/>
    <mergeCell ref="B2:B4"/>
    <mergeCell ref="E2:E4"/>
    <mergeCell ref="H2:H4"/>
    <mergeCell ref="B5:B7"/>
    <mergeCell ref="E5:E7"/>
    <mergeCell ref="H5:H7"/>
    <mergeCell ref="B8:B10"/>
    <mergeCell ref="E8:E10"/>
    <mergeCell ref="H8:H10"/>
  </mergeCells>
  <printOptions/>
  <pageMargins left="0.5118055555555555" right="0.5118055555555555" top="0.7875" bottom="0.7875" header="0.31527777777777777" footer="0.5118055555555555"/>
  <pageSetup fitToHeight="1" fitToWidth="1" horizontalDpi="300" verticalDpi="300" orientation="landscape" paperSize="9" r:id="rId1"/>
  <headerFooter alignWithMargins="0">
    <oddHeader>&amp;C&amp;A&amp;R&amp;D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teste</cp:lastModifiedBy>
  <dcterms:modified xsi:type="dcterms:W3CDTF">2012-08-27T15:12:00Z</dcterms:modified>
  <cp:category/>
  <cp:version/>
  <cp:contentType/>
  <cp:contentStatus/>
</cp:coreProperties>
</file>